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Users\ca18879.NET\Documents\Diff Pay\2022-23 salary schedules\"/>
    </mc:Choice>
  </mc:AlternateContent>
  <xr:revisionPtr revIDLastSave="0" documentId="8_{831CCF4C-EFA8-4EDE-9ACF-AC2F54AD5A1C}" xr6:coauthVersionLast="47" xr6:coauthVersionMax="47" xr10:uidLastSave="{00000000-0000-0000-0000-000000000000}"/>
  <bookViews>
    <workbookView xWindow="4425" yWindow="1680" windowWidth="28800" windowHeight="15435" xr2:uid="{00000000-000D-0000-FFFF-FFFF00000000}"/>
  </bookViews>
  <sheets>
    <sheet name="Certified" sheetId="24" r:id="rId1"/>
    <sheet name="LPN-ISS" sheetId="42" r:id="rId2"/>
    <sheet name="Secretaries" sheetId="43" r:id="rId3"/>
    <sheet name="Clerical" sheetId="47" r:id="rId4"/>
    <sheet name="Maint &amp; Tech" sheetId="44" r:id="rId5"/>
    <sheet name="Aides &amp; Secur Gds" sheetId="46" r:id="rId6"/>
    <sheet name="Custodians" sheetId="48" r:id="rId7"/>
    <sheet name="Cooks" sheetId="45" r:id="rId8"/>
  </sheets>
  <definedNames>
    <definedName name="_xlnm.Print_Area" localSheetId="5">'Aides &amp; Secur Gds'!$A$1:$I$59</definedName>
    <definedName name="_xlnm.Print_Area" localSheetId="0">Certified!$A$1:$L$200</definedName>
    <definedName name="_xlnm.Print_Area" localSheetId="3">Clerical!$A$1:$H$60</definedName>
    <definedName name="_xlnm.Print_Area" localSheetId="7">Cooks!$A$1:$H$59</definedName>
    <definedName name="_xlnm.Print_Area" localSheetId="6">Custodians!$A$1:$I$59</definedName>
    <definedName name="_xlnm.Print_Area" localSheetId="1">'LPN-ISS'!$A$1:$I$65</definedName>
    <definedName name="_xlnm.Print_Area" localSheetId="4">'Maint &amp; Tech'!$A$1:$I$67</definedName>
    <definedName name="_xlnm.Print_Area" localSheetId="2">Secretaries!$A$1:$M$62</definedName>
    <definedName name="_xlnm.Print_Titles" localSheetId="5">'Aides &amp; Secur Gds'!$1:$7</definedName>
    <definedName name="_xlnm.Print_Titles" localSheetId="0">Certified!$1:$11</definedName>
    <definedName name="_xlnm.Print_Titles" localSheetId="3">Clerical!$1:$8</definedName>
    <definedName name="_xlnm.Print_Titles" localSheetId="7">Cooks!$1:$7</definedName>
    <definedName name="_xlnm.Print_Titles" localSheetId="6">Custodians!$1:$7</definedName>
    <definedName name="_xlnm.Print_Titles" localSheetId="1">'LPN-ISS'!$1:$8</definedName>
    <definedName name="_xlnm.Print_Titles" localSheetId="4">'Maint &amp; Tech'!$1:$8</definedName>
    <definedName name="_xlnm.Print_Titles" localSheetId="2">Secretaries!$1:$10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9" i="48" l="1"/>
  <c r="F47" i="48"/>
  <c r="F45" i="48"/>
  <c r="F43" i="48"/>
  <c r="F41" i="48"/>
  <c r="F39" i="48"/>
  <c r="F37" i="48"/>
  <c r="F35" i="48"/>
  <c r="F33" i="48"/>
  <c r="F31" i="48"/>
  <c r="F29" i="48"/>
  <c r="F27" i="48"/>
  <c r="F25" i="48"/>
  <c r="F23" i="48"/>
  <c r="F21" i="48"/>
  <c r="F19" i="48"/>
  <c r="F17" i="48"/>
  <c r="F15" i="48"/>
  <c r="F13" i="48"/>
  <c r="F11" i="48"/>
  <c r="F9" i="48"/>
  <c r="B3" i="48"/>
  <c r="B2" i="48"/>
  <c r="AA4" i="24" l="1"/>
  <c r="AF174" i="24"/>
  <c r="AF166" i="24"/>
  <c r="AF158" i="24"/>
  <c r="AF150" i="24"/>
  <c r="AF142" i="24"/>
  <c r="AF134" i="24"/>
  <c r="AF126" i="24"/>
  <c r="AF118" i="24"/>
  <c r="AF110" i="24"/>
  <c r="AF102" i="24"/>
  <c r="AF94" i="24"/>
  <c r="AF86" i="24"/>
  <c r="AF78" i="24"/>
  <c r="AF70" i="24"/>
  <c r="AF62" i="24"/>
  <c r="AF54" i="24"/>
  <c r="AF46" i="24"/>
  <c r="AF38" i="24"/>
  <c r="AF30" i="24"/>
  <c r="AF22" i="24"/>
  <c r="AF14" i="24"/>
  <c r="AD174" i="24"/>
  <c r="AD166" i="24"/>
  <c r="AD158" i="24"/>
  <c r="AD150" i="24"/>
  <c r="AD142" i="24"/>
  <c r="AD134" i="24"/>
  <c r="AD126" i="24"/>
  <c r="AD118" i="24"/>
  <c r="AD110" i="24"/>
  <c r="AD102" i="24"/>
  <c r="AD94" i="24"/>
  <c r="AD86" i="24"/>
  <c r="AD78" i="24"/>
  <c r="AD70" i="24"/>
  <c r="AD62" i="24"/>
  <c r="AD54" i="24"/>
  <c r="AD46" i="24"/>
  <c r="AD38" i="24"/>
  <c r="AD30" i="24"/>
  <c r="AD22" i="24"/>
  <c r="AD14" i="24"/>
  <c r="AB174" i="24"/>
  <c r="AB166" i="24"/>
  <c r="AB158" i="24"/>
  <c r="AB150" i="24"/>
  <c r="AB142" i="24"/>
  <c r="AB134" i="24"/>
  <c r="AB126" i="24"/>
  <c r="AB118" i="24"/>
  <c r="AB110" i="24"/>
  <c r="AB102" i="24"/>
  <c r="AB94" i="24"/>
  <c r="AB86" i="24"/>
  <c r="AB78" i="24"/>
  <c r="AB70" i="24"/>
  <c r="AB62" i="24"/>
  <c r="AB54" i="24"/>
  <c r="AB46" i="24"/>
  <c r="AB38" i="24"/>
  <c r="AB30" i="24"/>
  <c r="AB22" i="24"/>
  <c r="AB14" i="24"/>
  <c r="Z174" i="24"/>
  <c r="Z166" i="24"/>
  <c r="Z158" i="24"/>
  <c r="Z150" i="24"/>
  <c r="Z142" i="24"/>
  <c r="Z134" i="24"/>
  <c r="Z126" i="24"/>
  <c r="Z118" i="24"/>
  <c r="Z110" i="24"/>
  <c r="Z102" i="24"/>
  <c r="Z94" i="24"/>
  <c r="Z86" i="24"/>
  <c r="Z78" i="24"/>
  <c r="Z70" i="24"/>
  <c r="Z62" i="24"/>
  <c r="Z54" i="24"/>
  <c r="Z46" i="24"/>
  <c r="Z38" i="24"/>
  <c r="Z30" i="24"/>
  <c r="Z22" i="24"/>
  <c r="Z14" i="24"/>
  <c r="X174" i="24"/>
  <c r="X166" i="24"/>
  <c r="X158" i="24"/>
  <c r="X150" i="24"/>
  <c r="X142" i="24"/>
  <c r="X134" i="24"/>
  <c r="X126" i="24"/>
  <c r="X118" i="24"/>
  <c r="X110" i="24"/>
  <c r="X102" i="24"/>
  <c r="X94" i="24"/>
  <c r="X86" i="24"/>
  <c r="X78" i="24"/>
  <c r="X70" i="24"/>
  <c r="X62" i="24"/>
  <c r="X54" i="24"/>
  <c r="X46" i="24"/>
  <c r="X38" i="24"/>
  <c r="X30" i="24"/>
  <c r="X22" i="24"/>
  <c r="X14" i="24"/>
  <c r="AD5" i="24"/>
  <c r="Z5" i="24"/>
  <c r="AC4" i="24"/>
  <c r="D12" i="24"/>
  <c r="X12" i="24" s="1"/>
  <c r="V172" i="24" l="1"/>
  <c r="V175" i="24" s="1"/>
  <c r="V176" i="24" s="1"/>
  <c r="T172" i="24"/>
  <c r="T175" i="24" s="1"/>
  <c r="R172" i="24"/>
  <c r="R175" i="24" s="1"/>
  <c r="P172" i="24"/>
  <c r="P175" i="24" s="1"/>
  <c r="N172" i="24"/>
  <c r="N175" i="24" s="1"/>
  <c r="V164" i="24"/>
  <c r="V167" i="24" s="1"/>
  <c r="T164" i="24"/>
  <c r="T167" i="24" s="1"/>
  <c r="R164" i="24"/>
  <c r="R167" i="24" s="1"/>
  <c r="P164" i="24"/>
  <c r="P167" i="24" s="1"/>
  <c r="N164" i="24"/>
  <c r="N167" i="24" s="1"/>
  <c r="V159" i="24"/>
  <c r="V156" i="24"/>
  <c r="T156" i="24"/>
  <c r="T159" i="24" s="1"/>
  <c r="R156" i="24"/>
  <c r="R159" i="24" s="1"/>
  <c r="P156" i="24"/>
  <c r="P159" i="24" s="1"/>
  <c r="N156" i="24"/>
  <c r="N159" i="24" s="1"/>
  <c r="V148" i="24"/>
  <c r="V151" i="24" s="1"/>
  <c r="T148" i="24"/>
  <c r="T151" i="24" s="1"/>
  <c r="R148" i="24"/>
  <c r="R151" i="24" s="1"/>
  <c r="P148" i="24"/>
  <c r="P151" i="24" s="1"/>
  <c r="N148" i="24"/>
  <c r="N151" i="24" s="1"/>
  <c r="N152" i="24" s="1"/>
  <c r="V140" i="24"/>
  <c r="V143" i="24" s="1"/>
  <c r="T140" i="24"/>
  <c r="T143" i="24" s="1"/>
  <c r="R140" i="24"/>
  <c r="R143" i="24" s="1"/>
  <c r="P140" i="24"/>
  <c r="P143" i="24" s="1"/>
  <c r="P144" i="24" s="1"/>
  <c r="N140" i="24"/>
  <c r="N143" i="24" s="1"/>
  <c r="V132" i="24"/>
  <c r="V135" i="24" s="1"/>
  <c r="T132" i="24"/>
  <c r="T135" i="24" s="1"/>
  <c r="T136" i="24" s="1"/>
  <c r="R132" i="24"/>
  <c r="R135" i="24" s="1"/>
  <c r="R136" i="24" s="1"/>
  <c r="R129" i="24" s="1"/>
  <c r="P132" i="24"/>
  <c r="P135" i="24" s="1"/>
  <c r="N132" i="24"/>
  <c r="N135" i="24" s="1"/>
  <c r="V124" i="24"/>
  <c r="V127" i="24" s="1"/>
  <c r="T124" i="24"/>
  <c r="T127" i="24" s="1"/>
  <c r="R124" i="24"/>
  <c r="R127" i="24" s="1"/>
  <c r="R128" i="24" s="1"/>
  <c r="P124" i="24"/>
  <c r="P127" i="24" s="1"/>
  <c r="N124" i="24"/>
  <c r="N127" i="24" s="1"/>
  <c r="V116" i="24"/>
  <c r="V119" i="24" s="1"/>
  <c r="T116" i="24"/>
  <c r="T119" i="24" s="1"/>
  <c r="T120" i="24" s="1"/>
  <c r="R116" i="24"/>
  <c r="R119" i="24" s="1"/>
  <c r="P116" i="24"/>
  <c r="P119" i="24" s="1"/>
  <c r="N116" i="24"/>
  <c r="N119" i="24" s="1"/>
  <c r="R111" i="24"/>
  <c r="V108" i="24"/>
  <c r="V111" i="24" s="1"/>
  <c r="V112" i="24" s="1"/>
  <c r="T108" i="24"/>
  <c r="T111" i="24" s="1"/>
  <c r="R108" i="24"/>
  <c r="P108" i="24"/>
  <c r="P111" i="24" s="1"/>
  <c r="N108" i="24"/>
  <c r="N111" i="24" s="1"/>
  <c r="V100" i="24"/>
  <c r="V103" i="24" s="1"/>
  <c r="T100" i="24"/>
  <c r="T103" i="24" s="1"/>
  <c r="R100" i="24"/>
  <c r="R103" i="24" s="1"/>
  <c r="P100" i="24"/>
  <c r="P103" i="24" s="1"/>
  <c r="N100" i="24"/>
  <c r="N103" i="24" s="1"/>
  <c r="V92" i="24"/>
  <c r="V95" i="24" s="1"/>
  <c r="T92" i="24"/>
  <c r="T95" i="24" s="1"/>
  <c r="R92" i="24"/>
  <c r="R95" i="24" s="1"/>
  <c r="P92" i="24"/>
  <c r="P95" i="24" s="1"/>
  <c r="N92" i="24"/>
  <c r="N95" i="24" s="1"/>
  <c r="N96" i="24" s="1"/>
  <c r="N87" i="24"/>
  <c r="N88" i="24" s="1"/>
  <c r="N81" i="24" s="1"/>
  <c r="V84" i="24"/>
  <c r="V87" i="24" s="1"/>
  <c r="T84" i="24"/>
  <c r="T87" i="24" s="1"/>
  <c r="R84" i="24"/>
  <c r="R87" i="24" s="1"/>
  <c r="P84" i="24"/>
  <c r="P87" i="24" s="1"/>
  <c r="P88" i="24" s="1"/>
  <c r="N84" i="24"/>
  <c r="V76" i="24"/>
  <c r="V79" i="24" s="1"/>
  <c r="T76" i="24"/>
  <c r="T79" i="24" s="1"/>
  <c r="R76" i="24"/>
  <c r="R79" i="24" s="1"/>
  <c r="P76" i="24"/>
  <c r="P79" i="24" s="1"/>
  <c r="P80" i="24" s="1"/>
  <c r="N76" i="24"/>
  <c r="N79" i="24" s="1"/>
  <c r="N80" i="24" s="1"/>
  <c r="V68" i="24"/>
  <c r="V71" i="24" s="1"/>
  <c r="T68" i="24"/>
  <c r="T71" i="24" s="1"/>
  <c r="T66" i="24" s="1"/>
  <c r="R68" i="24"/>
  <c r="R71" i="24" s="1"/>
  <c r="R72" i="24" s="1"/>
  <c r="R65" i="24" s="1"/>
  <c r="P68" i="24"/>
  <c r="P71" i="24" s="1"/>
  <c r="P72" i="24" s="1"/>
  <c r="N68" i="24"/>
  <c r="N71" i="24" s="1"/>
  <c r="V60" i="24"/>
  <c r="V63" i="24" s="1"/>
  <c r="T60" i="24"/>
  <c r="T63" i="24" s="1"/>
  <c r="R60" i="24"/>
  <c r="R63" i="24" s="1"/>
  <c r="R64" i="24" s="1"/>
  <c r="P60" i="24"/>
  <c r="P63" i="24" s="1"/>
  <c r="N60" i="24"/>
  <c r="N63" i="24" s="1"/>
  <c r="V52" i="24"/>
  <c r="V55" i="24" s="1"/>
  <c r="T52" i="24"/>
  <c r="T55" i="24" s="1"/>
  <c r="T56" i="24" s="1"/>
  <c r="R52" i="24"/>
  <c r="R55" i="24" s="1"/>
  <c r="P52" i="24"/>
  <c r="P55" i="24" s="1"/>
  <c r="N52" i="24"/>
  <c r="N55" i="24" s="1"/>
  <c r="T47" i="24"/>
  <c r="V44" i="24"/>
  <c r="V47" i="24" s="1"/>
  <c r="V48" i="24" s="1"/>
  <c r="T44" i="24"/>
  <c r="R44" i="24"/>
  <c r="R47" i="24" s="1"/>
  <c r="P44" i="24"/>
  <c r="P47" i="24" s="1"/>
  <c r="N44" i="24"/>
  <c r="N47" i="24" s="1"/>
  <c r="T39" i="24"/>
  <c r="V36" i="24"/>
  <c r="V39" i="24" s="1"/>
  <c r="T36" i="24"/>
  <c r="R36" i="24"/>
  <c r="R39" i="24" s="1"/>
  <c r="P36" i="24"/>
  <c r="P39" i="24" s="1"/>
  <c r="N36" i="24"/>
  <c r="N39" i="24" s="1"/>
  <c r="V28" i="24"/>
  <c r="V31" i="24" s="1"/>
  <c r="T28" i="24"/>
  <c r="T31" i="24" s="1"/>
  <c r="R28" i="24"/>
  <c r="R31" i="24" s="1"/>
  <c r="P28" i="24"/>
  <c r="P31" i="24" s="1"/>
  <c r="N28" i="24"/>
  <c r="N31" i="24" s="1"/>
  <c r="V20" i="24"/>
  <c r="V23" i="24" s="1"/>
  <c r="T20" i="24"/>
  <c r="T23" i="24" s="1"/>
  <c r="R20" i="24"/>
  <c r="R23" i="24" s="1"/>
  <c r="P20" i="24"/>
  <c r="P23" i="24" s="1"/>
  <c r="P18" i="24" s="1"/>
  <c r="N20" i="24"/>
  <c r="N23" i="24" s="1"/>
  <c r="N15" i="24"/>
  <c r="N16" i="24" s="1"/>
  <c r="V12" i="24"/>
  <c r="V15" i="24" s="1"/>
  <c r="V16" i="24" s="1"/>
  <c r="T12" i="24"/>
  <c r="T15" i="24" s="1"/>
  <c r="T16" i="24" s="1"/>
  <c r="R12" i="24"/>
  <c r="R15" i="24" s="1"/>
  <c r="R16" i="24" s="1"/>
  <c r="P12" i="24"/>
  <c r="P15" i="24" s="1"/>
  <c r="P16" i="24" s="1"/>
  <c r="V50" i="24" l="1"/>
  <c r="V56" i="24"/>
  <c r="V49" i="24" s="1"/>
  <c r="T128" i="24"/>
  <c r="T129" i="24" s="1"/>
  <c r="T130" i="24"/>
  <c r="P146" i="24"/>
  <c r="P152" i="24"/>
  <c r="V58" i="24"/>
  <c r="N24" i="24"/>
  <c r="N25" i="24" s="1"/>
  <c r="N18" i="24"/>
  <c r="V122" i="24"/>
  <c r="V128" i="24"/>
  <c r="V120" i="24"/>
  <c r="V113" i="24" s="1"/>
  <c r="V114" i="24"/>
  <c r="R74" i="24"/>
  <c r="R80" i="24"/>
  <c r="R73" i="24" s="1"/>
  <c r="R144" i="24"/>
  <c r="R137" i="24" s="1"/>
  <c r="R138" i="24"/>
  <c r="P81" i="24"/>
  <c r="N26" i="24"/>
  <c r="T58" i="24"/>
  <c r="T64" i="24"/>
  <c r="N160" i="24"/>
  <c r="N153" i="24" s="1"/>
  <c r="N154" i="24"/>
  <c r="N82" i="24"/>
  <c r="P24" i="24"/>
  <c r="P17" i="24" s="1"/>
  <c r="P82" i="24"/>
  <c r="N32" i="24"/>
  <c r="V42" i="24"/>
  <c r="N90" i="24"/>
  <c r="V106" i="24"/>
  <c r="P130" i="24"/>
  <c r="V64" i="24"/>
  <c r="V57" i="24" s="1"/>
  <c r="R58" i="24"/>
  <c r="T72" i="24"/>
  <c r="N74" i="24"/>
  <c r="P26" i="24"/>
  <c r="P32" i="24"/>
  <c r="P25" i="24" s="1"/>
  <c r="N64" i="24"/>
  <c r="N58" i="24"/>
  <c r="N34" i="24"/>
  <c r="N40" i="24"/>
  <c r="T42" i="24"/>
  <c r="T48" i="24"/>
  <c r="P98" i="24"/>
  <c r="P104" i="24"/>
  <c r="N42" i="24"/>
  <c r="N48" i="24"/>
  <c r="P50" i="24"/>
  <c r="P56" i="24"/>
  <c r="R114" i="24"/>
  <c r="R120" i="24"/>
  <c r="P154" i="24"/>
  <c r="P160" i="24"/>
  <c r="P153" i="24" s="1"/>
  <c r="V170" i="24"/>
  <c r="P42" i="24"/>
  <c r="P48" i="24"/>
  <c r="R50" i="24"/>
  <c r="R56" i="24"/>
  <c r="R82" i="24"/>
  <c r="R88" i="24"/>
  <c r="V130" i="24"/>
  <c r="V136" i="24"/>
  <c r="N170" i="24"/>
  <c r="N176" i="24"/>
  <c r="V26" i="24"/>
  <c r="V32" i="24"/>
  <c r="P73" i="24"/>
  <c r="N89" i="24"/>
  <c r="T154" i="24"/>
  <c r="T160" i="24"/>
  <c r="P170" i="24"/>
  <c r="P176" i="24"/>
  <c r="T34" i="24"/>
  <c r="T40" i="24"/>
  <c r="N50" i="24"/>
  <c r="N56" i="24"/>
  <c r="P66" i="24"/>
  <c r="N66" i="24"/>
  <c r="N72" i="24"/>
  <c r="N65" i="24" s="1"/>
  <c r="V82" i="24"/>
  <c r="V88" i="24"/>
  <c r="V98" i="24"/>
  <c r="V104" i="24"/>
  <c r="V97" i="24" s="1"/>
  <c r="R130" i="24"/>
  <c r="R48" i="24"/>
  <c r="R42" i="24"/>
  <c r="R90" i="24"/>
  <c r="R96" i="24"/>
  <c r="R26" i="24"/>
  <c r="R32" i="24"/>
  <c r="T49" i="24"/>
  <c r="P58" i="24"/>
  <c r="P64" i="24"/>
  <c r="P136" i="24"/>
  <c r="P137" i="24" s="1"/>
  <c r="P138" i="24"/>
  <c r="R34" i="24"/>
  <c r="R40" i="24"/>
  <c r="P106" i="24"/>
  <c r="P112" i="24"/>
  <c r="T114" i="24"/>
  <c r="V146" i="24"/>
  <c r="V152" i="24"/>
  <c r="N162" i="24"/>
  <c r="N168" i="24"/>
  <c r="N161" i="24" s="1"/>
  <c r="T50" i="24"/>
  <c r="T57" i="24"/>
  <c r="P74" i="24"/>
  <c r="V96" i="24"/>
  <c r="V90" i="24"/>
  <c r="N144" i="24"/>
  <c r="N145" i="24" s="1"/>
  <c r="N146" i="24"/>
  <c r="R154" i="24"/>
  <c r="R160" i="24"/>
  <c r="P162" i="24"/>
  <c r="P168" i="24"/>
  <c r="R18" i="24"/>
  <c r="R24" i="24"/>
  <c r="R17" i="24" s="1"/>
  <c r="V66" i="24"/>
  <c r="V72" i="24"/>
  <c r="T82" i="24"/>
  <c r="T88" i="24"/>
  <c r="T98" i="24"/>
  <c r="T104" i="24"/>
  <c r="N114" i="24"/>
  <c r="N120" i="24"/>
  <c r="N130" i="24"/>
  <c r="N136" i="24"/>
  <c r="R162" i="24"/>
  <c r="R168" i="24"/>
  <c r="R161" i="24" s="1"/>
  <c r="T18" i="24"/>
  <c r="T24" i="24"/>
  <c r="T17" i="24" s="1"/>
  <c r="V18" i="24"/>
  <c r="V24" i="24"/>
  <c r="V17" i="24" s="1"/>
  <c r="V34" i="24"/>
  <c r="V40" i="24"/>
  <c r="V33" i="24" s="1"/>
  <c r="R66" i="24"/>
  <c r="P90" i="24"/>
  <c r="P96" i="24"/>
  <c r="P89" i="24" s="1"/>
  <c r="R112" i="24"/>
  <c r="R106" i="24"/>
  <c r="R122" i="24"/>
  <c r="N128" i="24"/>
  <c r="N121" i="24" s="1"/>
  <c r="N122" i="24"/>
  <c r="T138" i="24"/>
  <c r="T144" i="24"/>
  <c r="T137" i="24" s="1"/>
  <c r="P145" i="24"/>
  <c r="T106" i="24"/>
  <c r="T112" i="24"/>
  <c r="T122" i="24"/>
  <c r="P122" i="24"/>
  <c r="P128" i="24"/>
  <c r="V138" i="24"/>
  <c r="V144" i="24"/>
  <c r="V154" i="24"/>
  <c r="V160" i="24"/>
  <c r="T162" i="24"/>
  <c r="T168" i="24"/>
  <c r="V169" i="24"/>
  <c r="T74" i="24"/>
  <c r="T80" i="24"/>
  <c r="R146" i="24"/>
  <c r="R152" i="24"/>
  <c r="V162" i="24"/>
  <c r="R170" i="24"/>
  <c r="R176" i="24"/>
  <c r="N98" i="24"/>
  <c r="N104" i="24"/>
  <c r="N97" i="24" s="1"/>
  <c r="T90" i="24"/>
  <c r="T96" i="24"/>
  <c r="T26" i="24"/>
  <c r="T32" i="24"/>
  <c r="P34" i="24"/>
  <c r="P40" i="24"/>
  <c r="P33" i="24" s="1"/>
  <c r="P65" i="24"/>
  <c r="V74" i="24"/>
  <c r="V80" i="24"/>
  <c r="R98" i="24"/>
  <c r="R104" i="24"/>
  <c r="N106" i="24"/>
  <c r="N112" i="24"/>
  <c r="P114" i="24"/>
  <c r="P120" i="24"/>
  <c r="P113" i="24" s="1"/>
  <c r="N138" i="24"/>
  <c r="T146" i="24"/>
  <c r="T152" i="24"/>
  <c r="T170" i="24"/>
  <c r="V168" i="24"/>
  <c r="V161" i="24" s="1"/>
  <c r="T176" i="24"/>
  <c r="G50" i="44"/>
  <c r="G48" i="44"/>
  <c r="G46" i="44"/>
  <c r="G44" i="44"/>
  <c r="G42" i="44"/>
  <c r="G40" i="44"/>
  <c r="G38" i="44"/>
  <c r="G36" i="44"/>
  <c r="G34" i="44"/>
  <c r="G32" i="44"/>
  <c r="G30" i="44"/>
  <c r="G28" i="44"/>
  <c r="G26" i="44"/>
  <c r="G24" i="44"/>
  <c r="G22" i="44"/>
  <c r="G20" i="44"/>
  <c r="G18" i="44"/>
  <c r="G16" i="44"/>
  <c r="G14" i="44"/>
  <c r="G12" i="44"/>
  <c r="G10" i="44"/>
  <c r="T105" i="24" l="1"/>
  <c r="V129" i="24"/>
  <c r="T169" i="24"/>
  <c r="T25" i="24"/>
  <c r="V41" i="24"/>
  <c r="R89" i="24"/>
  <c r="N49" i="24"/>
  <c r="T161" i="24"/>
  <c r="V145" i="24"/>
  <c r="N57" i="24"/>
  <c r="V65" i="24"/>
  <c r="R97" i="24"/>
  <c r="V153" i="24"/>
  <c r="R105" i="24"/>
  <c r="T121" i="24"/>
  <c r="T33" i="24"/>
  <c r="R81" i="24"/>
  <c r="N17" i="24"/>
  <c r="R145" i="24"/>
  <c r="P161" i="24"/>
  <c r="N73" i="24"/>
  <c r="R49" i="24"/>
  <c r="R113" i="24"/>
  <c r="T41" i="24"/>
  <c r="V121" i="24"/>
  <c r="V137" i="24"/>
  <c r="P105" i="24"/>
  <c r="N169" i="24"/>
  <c r="T65" i="24"/>
  <c r="T73" i="24"/>
  <c r="R153" i="24"/>
  <c r="R25" i="24"/>
  <c r="V105" i="24"/>
  <c r="N33" i="24"/>
  <c r="P169" i="24"/>
  <c r="N105" i="24"/>
  <c r="N129" i="24"/>
  <c r="R33" i="24"/>
  <c r="T153" i="24"/>
  <c r="P41" i="24"/>
  <c r="P49" i="24"/>
  <c r="R169" i="24"/>
  <c r="T113" i="24"/>
  <c r="P121" i="24"/>
  <c r="T81" i="24"/>
  <c r="N113" i="24"/>
  <c r="R57" i="24"/>
  <c r="N137" i="24"/>
  <c r="V81" i="24"/>
  <c r="N41" i="24"/>
  <c r="T145" i="24"/>
  <c r="P129" i="24"/>
  <c r="R121" i="24"/>
  <c r="V73" i="24"/>
  <c r="T89" i="24"/>
  <c r="T97" i="24"/>
  <c r="V89" i="24"/>
  <c r="P57" i="24"/>
  <c r="R41" i="24"/>
  <c r="V25" i="24"/>
  <c r="P97" i="24"/>
  <c r="B3" i="45"/>
  <c r="B3" i="46"/>
  <c r="B3" i="44"/>
  <c r="B4" i="47"/>
  <c r="A3" i="43"/>
  <c r="B2" i="45"/>
  <c r="B2" i="46"/>
  <c r="B2" i="44"/>
  <c r="B3" i="47"/>
  <c r="A2" i="43"/>
  <c r="A4" i="42"/>
  <c r="A3" i="42"/>
  <c r="L173" i="24"/>
  <c r="AF173" i="24" s="1"/>
  <c r="J173" i="24"/>
  <c r="AD173" i="24" s="1"/>
  <c r="H173" i="24"/>
  <c r="AB173" i="24" s="1"/>
  <c r="F173" i="24"/>
  <c r="Z173" i="24" s="1"/>
  <c r="D173" i="24"/>
  <c r="X173" i="24" s="1"/>
  <c r="L165" i="24"/>
  <c r="AF165" i="24" s="1"/>
  <c r="J165" i="24"/>
  <c r="AD165" i="24" s="1"/>
  <c r="H165" i="24"/>
  <c r="AB165" i="24" s="1"/>
  <c r="F165" i="24"/>
  <c r="Z165" i="24" s="1"/>
  <c r="D165" i="24"/>
  <c r="X165" i="24" s="1"/>
  <c r="L157" i="24"/>
  <c r="AF157" i="24" s="1"/>
  <c r="J157" i="24"/>
  <c r="AD157" i="24" s="1"/>
  <c r="H157" i="24"/>
  <c r="AB157" i="24" s="1"/>
  <c r="F157" i="24"/>
  <c r="Z157" i="24" s="1"/>
  <c r="D157" i="24"/>
  <c r="X157" i="24" s="1"/>
  <c r="L149" i="24"/>
  <c r="AF149" i="24" s="1"/>
  <c r="J149" i="24"/>
  <c r="AD149" i="24" s="1"/>
  <c r="H149" i="24"/>
  <c r="AB149" i="24" s="1"/>
  <c r="F149" i="24"/>
  <c r="Z149" i="24" s="1"/>
  <c r="D149" i="24"/>
  <c r="X149" i="24" s="1"/>
  <c r="L141" i="24"/>
  <c r="AF141" i="24" s="1"/>
  <c r="J141" i="24"/>
  <c r="AD141" i="24" s="1"/>
  <c r="H141" i="24"/>
  <c r="AB141" i="24" s="1"/>
  <c r="F141" i="24"/>
  <c r="Z141" i="24" s="1"/>
  <c r="D141" i="24"/>
  <c r="X141" i="24" s="1"/>
  <c r="L133" i="24"/>
  <c r="AF133" i="24" s="1"/>
  <c r="J133" i="24"/>
  <c r="AD133" i="24" s="1"/>
  <c r="H133" i="24"/>
  <c r="AB133" i="24" s="1"/>
  <c r="F133" i="24"/>
  <c r="Z133" i="24" s="1"/>
  <c r="D133" i="24"/>
  <c r="X133" i="24" s="1"/>
  <c r="L125" i="24"/>
  <c r="AF125" i="24" s="1"/>
  <c r="J125" i="24"/>
  <c r="AD125" i="24" s="1"/>
  <c r="H125" i="24"/>
  <c r="AB125" i="24" s="1"/>
  <c r="F125" i="24"/>
  <c r="Z125" i="24" s="1"/>
  <c r="D125" i="24"/>
  <c r="X125" i="24" s="1"/>
  <c r="L117" i="24"/>
  <c r="AF117" i="24" s="1"/>
  <c r="J117" i="24"/>
  <c r="AD117" i="24" s="1"/>
  <c r="H117" i="24"/>
  <c r="AB117" i="24" s="1"/>
  <c r="F117" i="24"/>
  <c r="Z117" i="24" s="1"/>
  <c r="D117" i="24"/>
  <c r="X117" i="24" s="1"/>
  <c r="L109" i="24"/>
  <c r="AF109" i="24" s="1"/>
  <c r="J109" i="24"/>
  <c r="AD109" i="24" s="1"/>
  <c r="H109" i="24"/>
  <c r="AB109" i="24" s="1"/>
  <c r="D109" i="24"/>
  <c r="X109" i="24" s="1"/>
  <c r="F109" i="24"/>
  <c r="Z109" i="24" s="1"/>
  <c r="L101" i="24"/>
  <c r="AF101" i="24" s="1"/>
  <c r="J101" i="24"/>
  <c r="AD101" i="24" s="1"/>
  <c r="F101" i="24"/>
  <c r="Z101" i="24" s="1"/>
  <c r="D101" i="24"/>
  <c r="X101" i="24" s="1"/>
  <c r="H101" i="24"/>
  <c r="AB101" i="24" s="1"/>
  <c r="L93" i="24"/>
  <c r="AF93" i="24" s="1"/>
  <c r="J93" i="24"/>
  <c r="AD93" i="24" s="1"/>
  <c r="H93" i="24"/>
  <c r="AB93" i="24" s="1"/>
  <c r="F93" i="24"/>
  <c r="Z93" i="24" s="1"/>
  <c r="D93" i="24"/>
  <c r="X93" i="24" s="1"/>
  <c r="L85" i="24"/>
  <c r="AF85" i="24" s="1"/>
  <c r="H85" i="24"/>
  <c r="AB85" i="24" s="1"/>
  <c r="F85" i="24"/>
  <c r="Z85" i="24" s="1"/>
  <c r="D85" i="24"/>
  <c r="X85" i="24" s="1"/>
  <c r="J85" i="24"/>
  <c r="AD85" i="24" s="1"/>
  <c r="L77" i="24"/>
  <c r="AF77" i="24" s="1"/>
  <c r="J77" i="24"/>
  <c r="AD77" i="24" s="1"/>
  <c r="H77" i="24"/>
  <c r="AB77" i="24" s="1"/>
  <c r="F77" i="24"/>
  <c r="Z77" i="24" s="1"/>
  <c r="D77" i="24"/>
  <c r="X77" i="24" s="1"/>
  <c r="L69" i="24"/>
  <c r="AF69" i="24" s="1"/>
  <c r="J69" i="24"/>
  <c r="AD69" i="24" s="1"/>
  <c r="H69" i="24"/>
  <c r="AB69" i="24" s="1"/>
  <c r="F69" i="24"/>
  <c r="Z69" i="24" s="1"/>
  <c r="L61" i="24"/>
  <c r="AF61" i="24" s="1"/>
  <c r="J61" i="24"/>
  <c r="AD61" i="24" s="1"/>
  <c r="H61" i="24"/>
  <c r="AB61" i="24" s="1"/>
  <c r="F61" i="24"/>
  <c r="Z61" i="24" s="1"/>
  <c r="D61" i="24"/>
  <c r="X61" i="24" s="1"/>
  <c r="L53" i="24"/>
  <c r="AF53" i="24" s="1"/>
  <c r="J53" i="24"/>
  <c r="AD53" i="24" s="1"/>
  <c r="H53" i="24"/>
  <c r="AB53" i="24" s="1"/>
  <c r="D53" i="24"/>
  <c r="X53" i="24" s="1"/>
  <c r="F53" i="24"/>
  <c r="Z53" i="24" s="1"/>
  <c r="L45" i="24"/>
  <c r="AF45" i="24" s="1"/>
  <c r="J45" i="24"/>
  <c r="AD45" i="24" s="1"/>
  <c r="H45" i="24"/>
  <c r="AB45" i="24" s="1"/>
  <c r="F45" i="24"/>
  <c r="Z45" i="24" s="1"/>
  <c r="D45" i="24"/>
  <c r="X45" i="24" s="1"/>
  <c r="L37" i="24"/>
  <c r="AF37" i="24" s="1"/>
  <c r="H37" i="24"/>
  <c r="AB37" i="24" s="1"/>
  <c r="D37" i="24"/>
  <c r="X37" i="24" s="1"/>
  <c r="J37" i="24"/>
  <c r="AD37" i="24" s="1"/>
  <c r="L29" i="24"/>
  <c r="AF29" i="24" s="1"/>
  <c r="J29" i="24"/>
  <c r="AD29" i="24" s="1"/>
  <c r="F29" i="24"/>
  <c r="Z29" i="24" s="1"/>
  <c r="D29" i="24"/>
  <c r="X29" i="24" s="1"/>
  <c r="J21" i="24"/>
  <c r="AD21" i="24" s="1"/>
  <c r="H21" i="24"/>
  <c r="AB21" i="24" s="1"/>
  <c r="F21" i="24"/>
  <c r="Z21" i="24" s="1"/>
  <c r="D21" i="24"/>
  <c r="X21" i="24" s="1"/>
  <c r="L21" i="24"/>
  <c r="AF21" i="24" s="1"/>
  <c r="L13" i="24"/>
  <c r="AF13" i="24" s="1"/>
  <c r="J13" i="24"/>
  <c r="AD13" i="24" s="1"/>
  <c r="H13" i="24"/>
  <c r="AB13" i="24" s="1"/>
  <c r="F13" i="24"/>
  <c r="Z13" i="24" s="1"/>
  <c r="F172" i="24" l="1"/>
  <c r="J156" i="24"/>
  <c r="D148" i="24"/>
  <c r="X148" i="24" s="1"/>
  <c r="H132" i="24"/>
  <c r="AB132" i="24" s="1"/>
  <c r="L116" i="24"/>
  <c r="AF116" i="24" s="1"/>
  <c r="F108" i="24"/>
  <c r="J92" i="24"/>
  <c r="D84" i="24"/>
  <c r="H68" i="24"/>
  <c r="L52" i="24"/>
  <c r="AF52" i="24" s="1"/>
  <c r="F44" i="24"/>
  <c r="Z44" i="24" s="1"/>
  <c r="J28" i="24"/>
  <c r="D20" i="24"/>
  <c r="X20" i="24" s="1"/>
  <c r="D172" i="24"/>
  <c r="H156" i="24"/>
  <c r="L140" i="24"/>
  <c r="F132" i="24"/>
  <c r="J116" i="24"/>
  <c r="AD116" i="24" s="1"/>
  <c r="D108" i="24"/>
  <c r="X108" i="24" s="1"/>
  <c r="H92" i="24"/>
  <c r="AB92" i="24" s="1"/>
  <c r="L76" i="24"/>
  <c r="F68" i="24"/>
  <c r="J52" i="24"/>
  <c r="D44" i="24"/>
  <c r="H28" i="24"/>
  <c r="AB28" i="24" s="1"/>
  <c r="L12" i="24"/>
  <c r="AF12" i="24" s="1"/>
  <c r="F52" i="24"/>
  <c r="Z52" i="24" s="1"/>
  <c r="H12" i="24"/>
  <c r="F140" i="24"/>
  <c r="D116" i="24"/>
  <c r="F76" i="24"/>
  <c r="H36" i="24"/>
  <c r="J148" i="24"/>
  <c r="H124" i="24"/>
  <c r="AB124" i="24" s="1"/>
  <c r="J84" i="24"/>
  <c r="AD84" i="24" s="1"/>
  <c r="F36" i="24"/>
  <c r="Z36" i="24" s="1"/>
  <c r="H148" i="24"/>
  <c r="F124" i="24"/>
  <c r="H84" i="24"/>
  <c r="J44" i="24"/>
  <c r="L156" i="24"/>
  <c r="D124" i="24"/>
  <c r="X124" i="24" s="1"/>
  <c r="J68" i="24"/>
  <c r="L28" i="24"/>
  <c r="L164" i="24"/>
  <c r="F156" i="24"/>
  <c r="J140" i="24"/>
  <c r="D132" i="24"/>
  <c r="H116" i="24"/>
  <c r="L100" i="24"/>
  <c r="AF100" i="24" s="1"/>
  <c r="F92" i="24"/>
  <c r="Z92" i="24" s="1"/>
  <c r="J76" i="24"/>
  <c r="D68" i="24"/>
  <c r="X68" i="24" s="1"/>
  <c r="H52" i="24"/>
  <c r="L36" i="24"/>
  <c r="F28" i="24"/>
  <c r="J12" i="24"/>
  <c r="D156" i="24"/>
  <c r="X156" i="24" s="1"/>
  <c r="L124" i="24"/>
  <c r="J100" i="24"/>
  <c r="H76" i="24"/>
  <c r="J36" i="24"/>
  <c r="H164" i="24"/>
  <c r="J124" i="24"/>
  <c r="L84" i="24"/>
  <c r="D52" i="24"/>
  <c r="F12" i="24"/>
  <c r="Z12" i="24" s="1"/>
  <c r="F164" i="24"/>
  <c r="D140" i="24"/>
  <c r="X140" i="24" s="1"/>
  <c r="F100" i="24"/>
  <c r="H60" i="24"/>
  <c r="J20" i="24"/>
  <c r="D164" i="24"/>
  <c r="J108" i="24"/>
  <c r="AD108" i="24" s="1"/>
  <c r="L68" i="24"/>
  <c r="AF68" i="24" s="1"/>
  <c r="D36" i="24"/>
  <c r="X36" i="24" s="1"/>
  <c r="F148" i="24"/>
  <c r="H108" i="24"/>
  <c r="F84" i="24"/>
  <c r="H44" i="24"/>
  <c r="J164" i="24"/>
  <c r="H140" i="24"/>
  <c r="AB140" i="24" s="1"/>
  <c r="F116" i="24"/>
  <c r="Z116" i="24" s="1"/>
  <c r="D92" i="24"/>
  <c r="L60" i="24"/>
  <c r="D28" i="24"/>
  <c r="L148" i="24"/>
  <c r="H100" i="24"/>
  <c r="J60" i="24"/>
  <c r="L20" i="24"/>
  <c r="AF20" i="24" s="1"/>
  <c r="L172" i="24"/>
  <c r="L108" i="24"/>
  <c r="D76" i="24"/>
  <c r="L44" i="24"/>
  <c r="J172" i="24"/>
  <c r="L132" i="24"/>
  <c r="D100" i="24"/>
  <c r="F60" i="24"/>
  <c r="Z60" i="24" s="1"/>
  <c r="H20" i="24"/>
  <c r="AB20" i="24" s="1"/>
  <c r="H172" i="24"/>
  <c r="J132" i="24"/>
  <c r="L92" i="24"/>
  <c r="D60" i="24"/>
  <c r="F20" i="24"/>
  <c r="D13" i="24"/>
  <c r="F37" i="24"/>
  <c r="Z37" i="24" s="1"/>
  <c r="H29" i="24"/>
  <c r="AB29" i="24" s="1"/>
  <c r="D39" i="24"/>
  <c r="X39" i="24" s="1"/>
  <c r="D69" i="24"/>
  <c r="X69" i="24" s="1"/>
  <c r="D143" i="24"/>
  <c r="X143" i="24" s="1"/>
  <c r="H127" i="24"/>
  <c r="AB127" i="24" s="1"/>
  <c r="J119" i="24"/>
  <c r="AD119" i="24" s="1"/>
  <c r="J111" i="24"/>
  <c r="AD111" i="24" s="1"/>
  <c r="L103" i="24"/>
  <c r="AF103" i="24" s="1"/>
  <c r="D111" i="24"/>
  <c r="X111" i="24" s="1"/>
  <c r="F95" i="24"/>
  <c r="Z95" i="24" s="1"/>
  <c r="D159" i="24"/>
  <c r="X159" i="24" s="1"/>
  <c r="F63" i="24"/>
  <c r="Z63" i="24" s="1"/>
  <c r="L23" i="24"/>
  <c r="AF23" i="24" s="1"/>
  <c r="F119" i="24"/>
  <c r="Z119" i="24" s="1"/>
  <c r="L15" i="24"/>
  <c r="L55" i="24"/>
  <c r="AF55" i="24" s="1"/>
  <c r="F15" i="24"/>
  <c r="D127" i="24"/>
  <c r="X127" i="24" s="1"/>
  <c r="D7" i="24"/>
  <c r="H23" i="24" l="1"/>
  <c r="AB23" i="24" s="1"/>
  <c r="F47" i="24"/>
  <c r="Z47" i="24" s="1"/>
  <c r="J87" i="24"/>
  <c r="AD87" i="24" s="1"/>
  <c r="H95" i="24"/>
  <c r="AB95" i="24" s="1"/>
  <c r="F55" i="24"/>
  <c r="Z55" i="24" s="1"/>
  <c r="D15" i="24"/>
  <c r="X13" i="24"/>
  <c r="D23" i="24"/>
  <c r="X23" i="24" s="1"/>
  <c r="L119" i="24"/>
  <c r="AF119" i="24" s="1"/>
  <c r="H135" i="24"/>
  <c r="AB135" i="24" s="1"/>
  <c r="L71" i="24"/>
  <c r="AF71" i="24" s="1"/>
  <c r="D151" i="24"/>
  <c r="X151" i="24" s="1"/>
  <c r="H103" i="24"/>
  <c r="AB103" i="24" s="1"/>
  <c r="AB100" i="24"/>
  <c r="J47" i="24"/>
  <c r="AD47" i="24" s="1"/>
  <c r="AD44" i="24"/>
  <c r="D87" i="24"/>
  <c r="X87" i="24" s="1"/>
  <c r="X84" i="24"/>
  <c r="J175" i="24"/>
  <c r="AD175" i="24" s="1"/>
  <c r="AD172" i="24"/>
  <c r="H167" i="24"/>
  <c r="AB167" i="24" s="1"/>
  <c r="AB164" i="24"/>
  <c r="L95" i="24"/>
  <c r="AF95" i="24" s="1"/>
  <c r="AF92" i="24"/>
  <c r="J39" i="24"/>
  <c r="AD39" i="24" s="1"/>
  <c r="AD36" i="24"/>
  <c r="F71" i="24"/>
  <c r="Z71" i="24" s="1"/>
  <c r="Z68" i="24"/>
  <c r="D175" i="24"/>
  <c r="X175" i="24" s="1"/>
  <c r="X172" i="24"/>
  <c r="F111" i="24"/>
  <c r="Z111" i="24" s="1"/>
  <c r="Z108" i="24"/>
  <c r="H47" i="24"/>
  <c r="AB47" i="24" s="1"/>
  <c r="AB44" i="24"/>
  <c r="D135" i="24"/>
  <c r="X135" i="24" s="1"/>
  <c r="X132" i="24"/>
  <c r="L143" i="24"/>
  <c r="AF143" i="24" s="1"/>
  <c r="AF140" i="24"/>
  <c r="L151" i="24"/>
  <c r="AF151" i="24" s="1"/>
  <c r="AF148" i="24"/>
  <c r="J143" i="24"/>
  <c r="AD143" i="24" s="1"/>
  <c r="AD140" i="24"/>
  <c r="D31" i="24"/>
  <c r="X31" i="24" s="1"/>
  <c r="X28" i="24"/>
  <c r="F127" i="24"/>
  <c r="Z127" i="24" s="1"/>
  <c r="Z124" i="24"/>
  <c r="J135" i="24"/>
  <c r="AD135" i="24" s="1"/>
  <c r="AD132" i="24"/>
  <c r="D79" i="24"/>
  <c r="X79" i="24" s="1"/>
  <c r="X76" i="24"/>
  <c r="L63" i="24"/>
  <c r="AF63" i="24" s="1"/>
  <c r="AF60" i="24"/>
  <c r="F151" i="24"/>
  <c r="Z151" i="24" s="1"/>
  <c r="Z148" i="24"/>
  <c r="H79" i="24"/>
  <c r="AB79" i="24" s="1"/>
  <c r="AB76" i="24"/>
  <c r="L167" i="24"/>
  <c r="AF167" i="24" s="1"/>
  <c r="AF164" i="24"/>
  <c r="H151" i="24"/>
  <c r="AB151" i="24" s="1"/>
  <c r="AB148" i="24"/>
  <c r="F143" i="24"/>
  <c r="Z143" i="24" s="1"/>
  <c r="Z140" i="24"/>
  <c r="L79" i="24"/>
  <c r="AF79" i="24" s="1"/>
  <c r="AF76" i="24"/>
  <c r="L135" i="24"/>
  <c r="AF135" i="24" s="1"/>
  <c r="AF132" i="24"/>
  <c r="J55" i="24"/>
  <c r="AD55" i="24" s="1"/>
  <c r="AD52" i="24"/>
  <c r="H111" i="24"/>
  <c r="AB111" i="24" s="1"/>
  <c r="AB108" i="24"/>
  <c r="H175" i="24"/>
  <c r="AB175" i="24" s="1"/>
  <c r="AB172" i="24"/>
  <c r="F167" i="24"/>
  <c r="Z167" i="24" s="1"/>
  <c r="Z164" i="24"/>
  <c r="J103" i="24"/>
  <c r="AD103" i="24" s="1"/>
  <c r="AD100" i="24"/>
  <c r="J79" i="24"/>
  <c r="AD79" i="24" s="1"/>
  <c r="AD76" i="24"/>
  <c r="L31" i="24"/>
  <c r="AF31" i="24" s="1"/>
  <c r="AF28" i="24"/>
  <c r="H15" i="24"/>
  <c r="AB12" i="24"/>
  <c r="J31" i="24"/>
  <c r="AD31" i="24" s="1"/>
  <c r="AD28" i="24"/>
  <c r="F23" i="24"/>
  <c r="Z23" i="24" s="1"/>
  <c r="Z20" i="24"/>
  <c r="F31" i="24"/>
  <c r="Z31" i="24" s="1"/>
  <c r="Z28" i="24"/>
  <c r="L39" i="24"/>
  <c r="AF39" i="24" s="1"/>
  <c r="AF36" i="24"/>
  <c r="H55" i="24"/>
  <c r="AB55" i="24" s="1"/>
  <c r="AB52" i="24"/>
  <c r="L175" i="24"/>
  <c r="AF175" i="24" s="1"/>
  <c r="AF172" i="24"/>
  <c r="L127" i="24"/>
  <c r="AF127" i="24" s="1"/>
  <c r="AF124" i="24"/>
  <c r="J71" i="24"/>
  <c r="AD68" i="24"/>
  <c r="J127" i="24"/>
  <c r="AD127" i="24" s="1"/>
  <c r="AD124" i="24"/>
  <c r="D47" i="24"/>
  <c r="X47" i="24" s="1"/>
  <c r="X44" i="24"/>
  <c r="F87" i="24"/>
  <c r="Z87" i="24" s="1"/>
  <c r="Z84" i="24"/>
  <c r="H87" i="24"/>
  <c r="AB87" i="24" s="1"/>
  <c r="AB84" i="24"/>
  <c r="J95" i="24"/>
  <c r="AD95" i="24" s="1"/>
  <c r="AD92" i="24"/>
  <c r="F103" i="24"/>
  <c r="Z103" i="24" s="1"/>
  <c r="Z100" i="24"/>
  <c r="F159" i="24"/>
  <c r="Z159" i="24" s="1"/>
  <c r="Z156" i="24"/>
  <c r="F16" i="24"/>
  <c r="Z16" i="24" s="1"/>
  <c r="Z15" i="24"/>
  <c r="L111" i="24"/>
  <c r="AF111" i="24" s="1"/>
  <c r="AF108" i="24"/>
  <c r="D55" i="24"/>
  <c r="X55" i="24" s="1"/>
  <c r="X52" i="24"/>
  <c r="J159" i="24"/>
  <c r="AD159" i="24" s="1"/>
  <c r="AD156" i="24"/>
  <c r="J23" i="24"/>
  <c r="AD23" i="24" s="1"/>
  <c r="AD20" i="24"/>
  <c r="H39" i="24"/>
  <c r="AB39" i="24" s="1"/>
  <c r="AB36" i="24"/>
  <c r="D63" i="24"/>
  <c r="X63" i="24" s="1"/>
  <c r="X60" i="24"/>
  <c r="H63" i="24"/>
  <c r="AB63" i="24" s="1"/>
  <c r="AB60" i="24"/>
  <c r="F79" i="24"/>
  <c r="Z79" i="24" s="1"/>
  <c r="Z76" i="24"/>
  <c r="H159" i="24"/>
  <c r="AB159" i="24" s="1"/>
  <c r="AB156" i="24"/>
  <c r="L47" i="24"/>
  <c r="AF47" i="24" s="1"/>
  <c r="AF44" i="24"/>
  <c r="D119" i="24"/>
  <c r="X119" i="24" s="1"/>
  <c r="X116" i="24"/>
  <c r="D95" i="24"/>
  <c r="X95" i="24" s="1"/>
  <c r="X92" i="24"/>
  <c r="L16" i="24"/>
  <c r="AF16" i="24" s="1"/>
  <c r="AF15" i="24"/>
  <c r="H143" i="24"/>
  <c r="AB143" i="24" s="1"/>
  <c r="D16" i="24"/>
  <c r="X16" i="24" s="1"/>
  <c r="X15" i="24"/>
  <c r="D103" i="24"/>
  <c r="X103" i="24" s="1"/>
  <c r="X100" i="24"/>
  <c r="J63" i="24"/>
  <c r="AD63" i="24" s="1"/>
  <c r="AD60" i="24"/>
  <c r="J167" i="24"/>
  <c r="AD167" i="24" s="1"/>
  <c r="AD164" i="24"/>
  <c r="D167" i="24"/>
  <c r="X167" i="24" s="1"/>
  <c r="X164" i="24"/>
  <c r="L87" i="24"/>
  <c r="AF87" i="24" s="1"/>
  <c r="AF84" i="24"/>
  <c r="J15" i="24"/>
  <c r="AD12" i="24"/>
  <c r="H119" i="24"/>
  <c r="AB119" i="24" s="1"/>
  <c r="AB116" i="24"/>
  <c r="L159" i="24"/>
  <c r="AF159" i="24" s="1"/>
  <c r="AF156" i="24"/>
  <c r="J151" i="24"/>
  <c r="AD151" i="24" s="1"/>
  <c r="AD148" i="24"/>
  <c r="F135" i="24"/>
  <c r="Z135" i="24" s="1"/>
  <c r="Z132" i="24"/>
  <c r="H71" i="24"/>
  <c r="AB71" i="24" s="1"/>
  <c r="AB68" i="24"/>
  <c r="F175" i="24"/>
  <c r="Z175" i="24" s="1"/>
  <c r="Z172" i="24"/>
  <c r="H31" i="24"/>
  <c r="F39" i="24"/>
  <c r="F40" i="24" s="1"/>
  <c r="Z40" i="24" s="1"/>
  <c r="D71" i="24"/>
  <c r="L120" i="24"/>
  <c r="AF120" i="24" s="1"/>
  <c r="F98" i="24"/>
  <c r="Z98" i="24" s="1"/>
  <c r="F58" i="24"/>
  <c r="Z58" i="24" s="1"/>
  <c r="F64" i="24"/>
  <c r="Z64" i="24" s="1"/>
  <c r="J128" i="24"/>
  <c r="AD128" i="24" s="1"/>
  <c r="J144" i="24"/>
  <c r="AD144" i="24" s="1"/>
  <c r="D112" i="24"/>
  <c r="X112" i="24" s="1"/>
  <c r="J40" i="24"/>
  <c r="AD40" i="24" s="1"/>
  <c r="F120" i="24"/>
  <c r="Z120" i="24" s="1"/>
  <c r="H130" i="24"/>
  <c r="AB130" i="24" s="1"/>
  <c r="H136" i="24"/>
  <c r="AB136" i="24" s="1"/>
  <c r="H152" i="24"/>
  <c r="AB152" i="24" s="1"/>
  <c r="L138" i="24"/>
  <c r="AF138" i="24" s="1"/>
  <c r="L104" i="24"/>
  <c r="AF104" i="24" s="1"/>
  <c r="J120" i="24"/>
  <c r="AD120" i="24" s="1"/>
  <c r="J114" i="24"/>
  <c r="AD114" i="24" s="1"/>
  <c r="F50" i="24"/>
  <c r="Z50" i="24" s="1"/>
  <c r="F56" i="24"/>
  <c r="Z56" i="24" s="1"/>
  <c r="D82" i="24"/>
  <c r="X82" i="24" s="1"/>
  <c r="D88" i="24"/>
  <c r="X88" i="24" s="1"/>
  <c r="L40" i="24"/>
  <c r="AF40" i="24" s="1"/>
  <c r="J176" i="24"/>
  <c r="AD176" i="24" s="1"/>
  <c r="J170" i="24"/>
  <c r="AD170" i="24" s="1"/>
  <c r="H18" i="24"/>
  <c r="AB18" i="24" s="1"/>
  <c r="H24" i="24"/>
  <c r="F138" i="24"/>
  <c r="Z138" i="24" s="1"/>
  <c r="J112" i="24"/>
  <c r="AD112" i="24" s="1"/>
  <c r="J106" i="24"/>
  <c r="AD106" i="24" s="1"/>
  <c r="D80" i="24"/>
  <c r="X80" i="24" s="1"/>
  <c r="L56" i="24"/>
  <c r="AF56" i="24" s="1"/>
  <c r="J26" i="24"/>
  <c r="AD26" i="24" s="1"/>
  <c r="D160" i="24"/>
  <c r="X160" i="24" s="1"/>
  <c r="F136" i="24"/>
  <c r="Z136" i="24" s="1"/>
  <c r="H48" i="24"/>
  <c r="AB48" i="24" s="1"/>
  <c r="D128" i="24"/>
  <c r="X128" i="24" s="1"/>
  <c r="D90" i="24"/>
  <c r="X90" i="24" s="1"/>
  <c r="L168" i="24"/>
  <c r="AF168" i="24" s="1"/>
  <c r="H112" i="24"/>
  <c r="AB112" i="24" s="1"/>
  <c r="J64" i="24"/>
  <c r="AD64" i="24" s="1"/>
  <c r="H88" i="24"/>
  <c r="AB88" i="24" s="1"/>
  <c r="F168" i="24"/>
  <c r="Z168" i="24" s="1"/>
  <c r="D144" i="24"/>
  <c r="X144" i="24" s="1"/>
  <c r="D40" i="24"/>
  <c r="X40" i="24" s="1"/>
  <c r="L136" i="24"/>
  <c r="AF136" i="24" s="1"/>
  <c r="D24" i="24"/>
  <c r="L18" i="24"/>
  <c r="AF18" i="24" s="1"/>
  <c r="L24" i="24"/>
  <c r="H128" i="24"/>
  <c r="AB128" i="24" s="1"/>
  <c r="L48" i="24"/>
  <c r="J24" i="24"/>
  <c r="J18" i="24"/>
  <c r="AD18" i="24" s="1"/>
  <c r="F42" i="24"/>
  <c r="Z42" i="24" s="1"/>
  <c r="F48" i="24"/>
  <c r="Z48" i="24" s="1"/>
  <c r="F80" i="24"/>
  <c r="Z80" i="24" s="1"/>
  <c r="F96" i="24"/>
  <c r="Z96" i="24" s="1"/>
  <c r="J88" i="24"/>
  <c r="AD88" i="24" s="1"/>
  <c r="D130" i="24"/>
  <c r="X130" i="24" s="1"/>
  <c r="D154" i="24" l="1"/>
  <c r="X154" i="24" s="1"/>
  <c r="D136" i="24"/>
  <c r="X136" i="24" s="1"/>
  <c r="L42" i="24"/>
  <c r="AF42" i="24" s="1"/>
  <c r="D104" i="24"/>
  <c r="X104" i="24" s="1"/>
  <c r="D96" i="24"/>
  <c r="X96" i="24" s="1"/>
  <c r="H42" i="24"/>
  <c r="AB42" i="24" s="1"/>
  <c r="D152" i="24"/>
  <c r="X152" i="24" s="1"/>
  <c r="D32" i="24"/>
  <c r="X32" i="24" s="1"/>
  <c r="H96" i="24"/>
  <c r="AB96" i="24" s="1"/>
  <c r="D18" i="24"/>
  <c r="X18" i="24" s="1"/>
  <c r="D146" i="24"/>
  <c r="X146" i="24" s="1"/>
  <c r="L26" i="24"/>
  <c r="AF26" i="24" s="1"/>
  <c r="F146" i="24"/>
  <c r="Z146" i="24" s="1"/>
  <c r="F26" i="24"/>
  <c r="Z26" i="24" s="1"/>
  <c r="H106" i="24"/>
  <c r="AB106" i="24" s="1"/>
  <c r="J80" i="24"/>
  <c r="J81" i="24" s="1"/>
  <c r="AD81" i="24" s="1"/>
  <c r="D56" i="24"/>
  <c r="X56" i="24" s="1"/>
  <c r="D50" i="24"/>
  <c r="X50" i="24" s="1"/>
  <c r="F88" i="24"/>
  <c r="Z88" i="24" s="1"/>
  <c r="J130" i="24"/>
  <c r="AD130" i="24" s="1"/>
  <c r="F130" i="24"/>
  <c r="Z130" i="24" s="1"/>
  <c r="F122" i="24"/>
  <c r="Z122" i="24" s="1"/>
  <c r="L162" i="24"/>
  <c r="AF162" i="24" s="1"/>
  <c r="H98" i="24"/>
  <c r="AB98" i="24" s="1"/>
  <c r="F176" i="24"/>
  <c r="Z176" i="24" s="1"/>
  <c r="L98" i="24"/>
  <c r="AF98" i="24" s="1"/>
  <c r="D58" i="24"/>
  <c r="X58" i="24" s="1"/>
  <c r="J66" i="24"/>
  <c r="AD66" i="24" s="1"/>
  <c r="J82" i="24"/>
  <c r="AD82" i="24" s="1"/>
  <c r="L112" i="24"/>
  <c r="AF112" i="24" s="1"/>
  <c r="H50" i="24"/>
  <c r="AB50" i="24" s="1"/>
  <c r="L130" i="24"/>
  <c r="AF130" i="24" s="1"/>
  <c r="F114" i="24"/>
  <c r="Z114" i="24" s="1"/>
  <c r="J48" i="24"/>
  <c r="AD48" i="24" s="1"/>
  <c r="D176" i="24"/>
  <c r="X176" i="24" s="1"/>
  <c r="F152" i="24"/>
  <c r="Z152" i="24" s="1"/>
  <c r="F106" i="24"/>
  <c r="Z106" i="24" s="1"/>
  <c r="F128" i="24"/>
  <c r="Z128" i="24" s="1"/>
  <c r="L146" i="24"/>
  <c r="AF146" i="24" s="1"/>
  <c r="F154" i="24"/>
  <c r="Z154" i="24" s="1"/>
  <c r="D162" i="24"/>
  <c r="X162" i="24" s="1"/>
  <c r="J74" i="24"/>
  <c r="AD74" i="24" s="1"/>
  <c r="F144" i="24"/>
  <c r="Z144" i="24" s="1"/>
  <c r="H64" i="24"/>
  <c r="AB64" i="24" s="1"/>
  <c r="L144" i="24"/>
  <c r="AF144" i="24" s="1"/>
  <c r="D120" i="24"/>
  <c r="X120" i="24" s="1"/>
  <c r="H170" i="24"/>
  <c r="AB170" i="24" s="1"/>
  <c r="F104" i="24"/>
  <c r="Z104" i="24" s="1"/>
  <c r="H168" i="24"/>
  <c r="AB168" i="24" s="1"/>
  <c r="F82" i="24"/>
  <c r="Z82" i="24" s="1"/>
  <c r="H82" i="24"/>
  <c r="AB82" i="24" s="1"/>
  <c r="D170" i="24"/>
  <c r="X170" i="24" s="1"/>
  <c r="H176" i="24"/>
  <c r="AB176" i="24" s="1"/>
  <c r="J42" i="24"/>
  <c r="AD42" i="24" s="1"/>
  <c r="H40" i="24"/>
  <c r="AB40" i="24" s="1"/>
  <c r="L96" i="24"/>
  <c r="AF96" i="24" s="1"/>
  <c r="L66" i="24"/>
  <c r="AF66" i="24" s="1"/>
  <c r="L34" i="24"/>
  <c r="AF34" i="24" s="1"/>
  <c r="H144" i="24"/>
  <c r="AB144" i="24" s="1"/>
  <c r="H104" i="24"/>
  <c r="AB104" i="24" s="1"/>
  <c r="D48" i="24"/>
  <c r="X48" i="24" s="1"/>
  <c r="L114" i="24"/>
  <c r="AF114" i="24" s="1"/>
  <c r="F162" i="24"/>
  <c r="Z162" i="24" s="1"/>
  <c r="L152" i="24"/>
  <c r="AF152" i="24" s="1"/>
  <c r="F160" i="24"/>
  <c r="Z160" i="24" s="1"/>
  <c r="L50" i="24"/>
  <c r="AF50" i="24" s="1"/>
  <c r="D42" i="24"/>
  <c r="X42" i="24" s="1"/>
  <c r="L58" i="24"/>
  <c r="AF58" i="24" s="1"/>
  <c r="D122" i="24"/>
  <c r="X122" i="24" s="1"/>
  <c r="F18" i="24"/>
  <c r="Z18" i="24" s="1"/>
  <c r="L72" i="24"/>
  <c r="AF72" i="24" s="1"/>
  <c r="L160" i="24"/>
  <c r="AF160" i="24" s="1"/>
  <c r="H138" i="24"/>
  <c r="AB138" i="24" s="1"/>
  <c r="L128" i="24"/>
  <c r="AF128" i="24" s="1"/>
  <c r="J138" i="24"/>
  <c r="AD138" i="24" s="1"/>
  <c r="L82" i="24"/>
  <c r="AF82" i="24" s="1"/>
  <c r="J154" i="24"/>
  <c r="AD154" i="24" s="1"/>
  <c r="H80" i="24"/>
  <c r="AB80" i="24" s="1"/>
  <c r="F112" i="24"/>
  <c r="Z112" i="24" s="1"/>
  <c r="D168" i="24"/>
  <c r="X168" i="24" s="1"/>
  <c r="L176" i="24"/>
  <c r="AF176" i="24" s="1"/>
  <c r="L80" i="24"/>
  <c r="AF80" i="24" s="1"/>
  <c r="J56" i="24"/>
  <c r="AD56" i="24" s="1"/>
  <c r="L170" i="24"/>
  <c r="AF170" i="24" s="1"/>
  <c r="F90" i="24"/>
  <c r="Z90" i="24" s="1"/>
  <c r="H66" i="24"/>
  <c r="AB66" i="24" s="1"/>
  <c r="F32" i="24"/>
  <c r="Z32" i="24" s="1"/>
  <c r="L74" i="24"/>
  <c r="AF74" i="24" s="1"/>
  <c r="L32" i="24"/>
  <c r="AF32" i="24" s="1"/>
  <c r="F170" i="24"/>
  <c r="Z170" i="24" s="1"/>
  <c r="F24" i="24"/>
  <c r="F17" i="24" s="1"/>
  <c r="Z17" i="24" s="1"/>
  <c r="L154" i="24"/>
  <c r="AF154" i="24" s="1"/>
  <c r="L122" i="24"/>
  <c r="AF122" i="24" s="1"/>
  <c r="J136" i="24"/>
  <c r="AD136" i="24" s="1"/>
  <c r="D64" i="24"/>
  <c r="X64" i="24" s="1"/>
  <c r="H90" i="24"/>
  <c r="AB90" i="24" s="1"/>
  <c r="H72" i="24"/>
  <c r="AB72" i="24" s="1"/>
  <c r="H137" i="24"/>
  <c r="AB137" i="24" s="1"/>
  <c r="D66" i="24"/>
  <c r="X66" i="24" s="1"/>
  <c r="X71" i="24"/>
  <c r="F74" i="24"/>
  <c r="Z74" i="24" s="1"/>
  <c r="L17" i="24"/>
  <c r="AF17" i="24" s="1"/>
  <c r="AF24" i="24"/>
  <c r="D138" i="24"/>
  <c r="X138" i="24" s="1"/>
  <c r="J58" i="24"/>
  <c r="AD58" i="24" s="1"/>
  <c r="L90" i="24"/>
  <c r="AF90" i="24" s="1"/>
  <c r="J122" i="24"/>
  <c r="AD122" i="24" s="1"/>
  <c r="J160" i="24"/>
  <c r="AD160" i="24" s="1"/>
  <c r="F34" i="24"/>
  <c r="Z34" i="24" s="1"/>
  <c r="Z39" i="24"/>
  <c r="J16" i="24"/>
  <c r="AD16" i="24" s="1"/>
  <c r="AD15" i="24"/>
  <c r="L41" i="24"/>
  <c r="AF41" i="24" s="1"/>
  <c r="AF48" i="24"/>
  <c r="J50" i="24"/>
  <c r="AD50" i="24" s="1"/>
  <c r="H114" i="24"/>
  <c r="AB114" i="24" s="1"/>
  <c r="D26" i="24"/>
  <c r="X26" i="24" s="1"/>
  <c r="D106" i="24"/>
  <c r="X106" i="24" s="1"/>
  <c r="H56" i="24"/>
  <c r="AB56" i="24" s="1"/>
  <c r="H32" i="24"/>
  <c r="AB32" i="24" s="1"/>
  <c r="AB31" i="24"/>
  <c r="J72" i="24"/>
  <c r="AD72" i="24" s="1"/>
  <c r="AD71" i="24"/>
  <c r="H16" i="24"/>
  <c r="AB16" i="24" s="1"/>
  <c r="AB15" i="24"/>
  <c r="H120" i="24"/>
  <c r="AB120" i="24" s="1"/>
  <c r="J104" i="24"/>
  <c r="AD104" i="24" s="1"/>
  <c r="F66" i="24"/>
  <c r="Z66" i="24" s="1"/>
  <c r="H58" i="24"/>
  <c r="AB58" i="24" s="1"/>
  <c r="H122" i="24"/>
  <c r="AB122" i="24" s="1"/>
  <c r="H154" i="24"/>
  <c r="AB154" i="24" s="1"/>
  <c r="J162" i="24"/>
  <c r="AD162" i="24" s="1"/>
  <c r="H160" i="24"/>
  <c r="AB160" i="24" s="1"/>
  <c r="J98" i="24"/>
  <c r="AD98" i="24" s="1"/>
  <c r="AB24" i="24"/>
  <c r="F72" i="24"/>
  <c r="Z72" i="24" s="1"/>
  <c r="J34" i="24"/>
  <c r="AD34" i="24" s="1"/>
  <c r="L64" i="24"/>
  <c r="AF64" i="24" s="1"/>
  <c r="D17" i="24"/>
  <c r="X17" i="24" s="1"/>
  <c r="X24" i="24"/>
  <c r="D98" i="24"/>
  <c r="X98" i="24" s="1"/>
  <c r="H74" i="24"/>
  <c r="AB74" i="24" s="1"/>
  <c r="J168" i="24"/>
  <c r="AD168" i="24" s="1"/>
  <c r="J146" i="24"/>
  <c r="AD146" i="24" s="1"/>
  <c r="J90" i="24"/>
  <c r="AD90" i="24" s="1"/>
  <c r="AD24" i="24"/>
  <c r="J152" i="24"/>
  <c r="AD152" i="24" s="1"/>
  <c r="J96" i="24"/>
  <c r="AD96" i="24" s="1"/>
  <c r="D34" i="24"/>
  <c r="X34" i="24" s="1"/>
  <c r="J32" i="24"/>
  <c r="AD32" i="24" s="1"/>
  <c r="H146" i="24"/>
  <c r="AB146" i="24" s="1"/>
  <c r="D114" i="24"/>
  <c r="X114" i="24" s="1"/>
  <c r="L106" i="24"/>
  <c r="AF106" i="24" s="1"/>
  <c r="L88" i="24"/>
  <c r="AF88" i="24" s="1"/>
  <c r="H162" i="24"/>
  <c r="AB162" i="24" s="1"/>
  <c r="D72" i="24"/>
  <c r="F41" i="24"/>
  <c r="Z41" i="24" s="1"/>
  <c r="D129" i="24"/>
  <c r="X129" i="24" s="1"/>
  <c r="H34" i="24"/>
  <c r="AB34" i="24" s="1"/>
  <c r="H26" i="24"/>
  <c r="AB26" i="24" s="1"/>
  <c r="J129" i="24"/>
  <c r="AD129" i="24" s="1"/>
  <c r="H97" i="24"/>
  <c r="AB97" i="24" s="1"/>
  <c r="D81" i="24"/>
  <c r="X81" i="24" s="1"/>
  <c r="F81" i="24"/>
  <c r="Z81" i="24" s="1"/>
  <c r="D74" i="24"/>
  <c r="X74" i="24" s="1"/>
  <c r="L105" i="24"/>
  <c r="AF105" i="24" s="1"/>
  <c r="D121" i="24"/>
  <c r="X121" i="24" s="1"/>
  <c r="F65" i="24"/>
  <c r="Z65" i="24" s="1"/>
  <c r="H113" i="24"/>
  <c r="AB113" i="24" s="1"/>
  <c r="F49" i="24"/>
  <c r="Z49" i="24" s="1"/>
  <c r="J121" i="24"/>
  <c r="AD121" i="24" s="1"/>
  <c r="L49" i="24"/>
  <c r="AF49" i="24" s="1"/>
  <c r="D137" i="24"/>
  <c r="X137" i="24" s="1"/>
  <c r="D89" i="24"/>
  <c r="X89" i="24" s="1"/>
  <c r="F121" i="24"/>
  <c r="Z121" i="24" s="1"/>
  <c r="H105" i="24"/>
  <c r="AB105" i="24" s="1"/>
  <c r="L137" i="24"/>
  <c r="AF137" i="24" s="1"/>
  <c r="F169" i="24"/>
  <c r="Z169" i="24" s="1"/>
  <c r="H89" i="24"/>
  <c r="AB89" i="24" s="1"/>
  <c r="F97" i="24"/>
  <c r="Z97" i="24" s="1"/>
  <c r="L33" i="24"/>
  <c r="AF33" i="24" s="1"/>
  <c r="J113" i="24"/>
  <c r="AD113" i="24" s="1"/>
  <c r="F57" i="24"/>
  <c r="Z57" i="24" s="1"/>
  <c r="L113" i="24"/>
  <c r="AF113" i="24" s="1"/>
  <c r="F73" i="24"/>
  <c r="Z73" i="24" s="1"/>
  <c r="F129" i="24"/>
  <c r="Z129" i="24" s="1"/>
  <c r="H129" i="24"/>
  <c r="AB129" i="24" s="1"/>
  <c r="H81" i="24"/>
  <c r="AB81" i="24" s="1"/>
  <c r="J137" i="24"/>
  <c r="AD137" i="24" s="1"/>
  <c r="H161" i="24"/>
  <c r="AB161" i="24" s="1"/>
  <c r="D97" i="24" l="1"/>
  <c r="X97" i="24" s="1"/>
  <c r="AD80" i="24"/>
  <c r="D25" i="24"/>
  <c r="X25" i="24" s="1"/>
  <c r="J65" i="24"/>
  <c r="AD65" i="24" s="1"/>
  <c r="D145" i="24"/>
  <c r="X145" i="24" s="1"/>
  <c r="D105" i="24"/>
  <c r="X105" i="24" s="1"/>
  <c r="D153" i="24"/>
  <c r="X153" i="24" s="1"/>
  <c r="F33" i="24"/>
  <c r="Z33" i="24" s="1"/>
  <c r="D33" i="24"/>
  <c r="X33" i="24" s="1"/>
  <c r="F25" i="24"/>
  <c r="Z25" i="24" s="1"/>
  <c r="Z24" i="24"/>
  <c r="J57" i="24"/>
  <c r="AD57" i="24" s="1"/>
  <c r="J169" i="24"/>
  <c r="AD169" i="24" s="1"/>
  <c r="F137" i="24"/>
  <c r="Z137" i="24" s="1"/>
  <c r="J33" i="24"/>
  <c r="AD33" i="24" s="1"/>
  <c r="F161" i="24"/>
  <c r="Z161" i="24" s="1"/>
  <c r="D57" i="24"/>
  <c r="X57" i="24" s="1"/>
  <c r="H169" i="24"/>
  <c r="AB169" i="24" s="1"/>
  <c r="F145" i="24"/>
  <c r="Z145" i="24" s="1"/>
  <c r="D161" i="24"/>
  <c r="X161" i="24" s="1"/>
  <c r="H145" i="24"/>
  <c r="AB145" i="24" s="1"/>
  <c r="F153" i="24"/>
  <c r="Z153" i="24" s="1"/>
  <c r="L129" i="24"/>
  <c r="AF129" i="24" s="1"/>
  <c r="F89" i="24"/>
  <c r="Z89" i="24" s="1"/>
  <c r="J25" i="24"/>
  <c r="AD25" i="24" s="1"/>
  <c r="L153" i="24"/>
  <c r="AF153" i="24" s="1"/>
  <c r="H33" i="24"/>
  <c r="AB33" i="24" s="1"/>
  <c r="H73" i="24"/>
  <c r="AB73" i="24" s="1"/>
  <c r="L89" i="24"/>
  <c r="AF89" i="24" s="1"/>
  <c r="H65" i="24"/>
  <c r="AB65" i="24" s="1"/>
  <c r="L169" i="24"/>
  <c r="AF169" i="24" s="1"/>
  <c r="J49" i="24"/>
  <c r="AD49" i="24" s="1"/>
  <c r="D41" i="24"/>
  <c r="X41" i="24" s="1"/>
  <c r="H57" i="24"/>
  <c r="AB57" i="24" s="1"/>
  <c r="J145" i="24"/>
  <c r="AD145" i="24" s="1"/>
  <c r="J17" i="24"/>
  <c r="AD17" i="24" s="1"/>
  <c r="J105" i="24"/>
  <c r="AD105" i="24" s="1"/>
  <c r="L25" i="24"/>
  <c r="AF25" i="24" s="1"/>
  <c r="J97" i="24"/>
  <c r="AD97" i="24" s="1"/>
  <c r="L97" i="24"/>
  <c r="AF97" i="24" s="1"/>
  <c r="L73" i="24"/>
  <c r="AF73" i="24" s="1"/>
  <c r="H25" i="24"/>
  <c r="AB25" i="24" s="1"/>
  <c r="H121" i="24"/>
  <c r="AB121" i="24" s="1"/>
  <c r="H49" i="24"/>
  <c r="AB49" i="24" s="1"/>
  <c r="L145" i="24"/>
  <c r="AF145" i="24" s="1"/>
  <c r="L161" i="24"/>
  <c r="AF161" i="24" s="1"/>
  <c r="F113" i="24"/>
  <c r="Z113" i="24" s="1"/>
  <c r="H41" i="24"/>
  <c r="AB41" i="24" s="1"/>
  <c r="D113" i="24"/>
  <c r="X113" i="24" s="1"/>
  <c r="D49" i="24"/>
  <c r="X49" i="24" s="1"/>
  <c r="L81" i="24"/>
  <c r="AF81" i="24" s="1"/>
  <c r="F105" i="24"/>
  <c r="Z105" i="24" s="1"/>
  <c r="D169" i="24"/>
  <c r="X169" i="24" s="1"/>
  <c r="J41" i="24"/>
  <c r="AD41" i="24" s="1"/>
  <c r="L121" i="24"/>
  <c r="AF121" i="24" s="1"/>
  <c r="J89" i="24"/>
  <c r="AD89" i="24" s="1"/>
  <c r="L65" i="24"/>
  <c r="AF65" i="24" s="1"/>
  <c r="L57" i="24"/>
  <c r="AF57" i="24" s="1"/>
  <c r="J161" i="24"/>
  <c r="AD161" i="24" s="1"/>
  <c r="H17" i="24"/>
  <c r="AB17" i="24" s="1"/>
  <c r="H153" i="24"/>
  <c r="AB153" i="24" s="1"/>
  <c r="D73" i="24"/>
  <c r="X73" i="24" s="1"/>
  <c r="X72" i="24"/>
  <c r="J153" i="24"/>
  <c r="AD153" i="24" s="1"/>
  <c r="J73" i="24"/>
  <c r="AD73" i="24" s="1"/>
  <c r="D65" i="24"/>
  <c r="X65" i="24" s="1"/>
  <c r="Q5" i="43"/>
  <c r="K52" i="43"/>
  <c r="I52" i="43" s="1"/>
  <c r="M52" i="43" s="1"/>
  <c r="K50" i="43"/>
  <c r="I50" i="43" s="1"/>
  <c r="M50" i="43" s="1"/>
  <c r="K48" i="43"/>
  <c r="I48" i="43" s="1"/>
  <c r="M48" i="43" s="1"/>
  <c r="K46" i="43"/>
  <c r="I46" i="43" s="1"/>
  <c r="M46" i="43" s="1"/>
  <c r="K44" i="43"/>
  <c r="I44" i="43" s="1"/>
  <c r="M44" i="43" s="1"/>
  <c r="K42" i="43"/>
  <c r="I42" i="43" s="1"/>
  <c r="M42" i="43" s="1"/>
  <c r="K40" i="43"/>
  <c r="I40" i="43" s="1"/>
  <c r="M40" i="43" s="1"/>
  <c r="K38" i="43"/>
  <c r="I38" i="43" s="1"/>
  <c r="M38" i="43" s="1"/>
  <c r="K36" i="43"/>
  <c r="I36" i="43" s="1"/>
  <c r="M36" i="43" s="1"/>
  <c r="K34" i="43"/>
  <c r="I34" i="43" s="1"/>
  <c r="M34" i="43" s="1"/>
  <c r="K32" i="43"/>
  <c r="I32" i="43" s="1"/>
  <c r="M32" i="43" s="1"/>
  <c r="K30" i="43"/>
  <c r="I30" i="43" s="1"/>
  <c r="M30" i="43" s="1"/>
  <c r="K28" i="43"/>
  <c r="I28" i="43" s="1"/>
  <c r="M28" i="43" s="1"/>
  <c r="K26" i="43"/>
  <c r="I26" i="43" s="1"/>
  <c r="M26" i="43" s="1"/>
  <c r="K24" i="43"/>
  <c r="I24" i="43" s="1"/>
  <c r="M24" i="43" s="1"/>
  <c r="K22" i="43"/>
  <c r="I22" i="43" s="1"/>
  <c r="M22" i="43" s="1"/>
  <c r="K20" i="43"/>
  <c r="I20" i="43" s="1"/>
  <c r="M20" i="43" s="1"/>
  <c r="K18" i="43"/>
  <c r="I18" i="43" s="1"/>
  <c r="M18" i="43" s="1"/>
  <c r="K16" i="43"/>
  <c r="I16" i="43" s="1"/>
  <c r="M16" i="43" s="1"/>
  <c r="K14" i="43"/>
  <c r="I14" i="43" s="1"/>
  <c r="M14" i="43" s="1"/>
  <c r="K12" i="43"/>
  <c r="I12" i="43" s="1"/>
  <c r="M12" i="43" s="1"/>
  <c r="E52" i="43"/>
  <c r="C52" i="43" s="1"/>
  <c r="G52" i="43" s="1"/>
  <c r="E50" i="43"/>
  <c r="C50" i="43" s="1"/>
  <c r="G50" i="43" s="1"/>
  <c r="E48" i="43"/>
  <c r="C48" i="43" s="1"/>
  <c r="G48" i="43" s="1"/>
  <c r="E46" i="43"/>
  <c r="C46" i="43" s="1"/>
  <c r="G46" i="43" s="1"/>
  <c r="E44" i="43"/>
  <c r="C44" i="43" s="1"/>
  <c r="G44" i="43" s="1"/>
  <c r="E42" i="43"/>
  <c r="C42" i="43" s="1"/>
  <c r="G42" i="43" s="1"/>
  <c r="E40" i="43"/>
  <c r="C40" i="43" s="1"/>
  <c r="G40" i="43" s="1"/>
  <c r="E38" i="43"/>
  <c r="C38" i="43" s="1"/>
  <c r="G38" i="43" s="1"/>
  <c r="E36" i="43"/>
  <c r="C36" i="43" s="1"/>
  <c r="G36" i="43" s="1"/>
  <c r="E34" i="43"/>
  <c r="C34" i="43" s="1"/>
  <c r="G34" i="43" s="1"/>
  <c r="E32" i="43"/>
  <c r="C32" i="43" s="1"/>
  <c r="G32" i="43" s="1"/>
  <c r="E30" i="43"/>
  <c r="C30" i="43" s="1"/>
  <c r="G30" i="43" s="1"/>
  <c r="E28" i="43"/>
  <c r="C28" i="43" s="1"/>
  <c r="G28" i="43" s="1"/>
  <c r="E26" i="43"/>
  <c r="C26" i="43" s="1"/>
  <c r="G26" i="43" s="1"/>
  <c r="E24" i="43"/>
  <c r="C24" i="43" s="1"/>
  <c r="G24" i="43" s="1"/>
  <c r="E22" i="43"/>
  <c r="C22" i="43" s="1"/>
  <c r="G22" i="43" s="1"/>
  <c r="E20" i="43"/>
  <c r="C20" i="43" s="1"/>
  <c r="G20" i="43" s="1"/>
  <c r="E18" i="43"/>
  <c r="C18" i="43" s="1"/>
  <c r="G18" i="43" s="1"/>
  <c r="E16" i="43"/>
  <c r="C16" i="43" s="1"/>
  <c r="G16" i="43" s="1"/>
  <c r="E14" i="43"/>
  <c r="C14" i="43" s="1"/>
  <c r="G14" i="43" s="1"/>
  <c r="E12" i="43"/>
  <c r="C12" i="43" s="1"/>
  <c r="G12" i="43" s="1"/>
  <c r="F49" i="45"/>
  <c r="F47" i="45"/>
  <c r="F45" i="45"/>
  <c r="F43" i="45"/>
  <c r="F41" i="45"/>
  <c r="F39" i="45"/>
  <c r="F37" i="45"/>
  <c r="F35" i="45"/>
  <c r="F33" i="45"/>
  <c r="F29" i="45"/>
  <c r="F27" i="45"/>
  <c r="F25" i="45"/>
  <c r="F23" i="45"/>
  <c r="F21" i="45"/>
  <c r="F19" i="45"/>
  <c r="F17" i="45"/>
  <c r="F15" i="45"/>
  <c r="F13" i="45"/>
  <c r="F11" i="45"/>
  <c r="F9" i="45"/>
  <c r="F31" i="45"/>
  <c r="F29" i="46"/>
  <c r="F27" i="46"/>
  <c r="F25" i="46"/>
  <c r="F23" i="46"/>
  <c r="F21" i="46"/>
  <c r="F19" i="46"/>
  <c r="F17" i="46"/>
  <c r="F15" i="46"/>
  <c r="F13" i="46"/>
  <c r="F11" i="46"/>
  <c r="F9" i="46"/>
  <c r="F49" i="46"/>
  <c r="F47" i="46"/>
  <c r="F45" i="46"/>
  <c r="F43" i="46"/>
  <c r="F41" i="46"/>
  <c r="F39" i="46"/>
  <c r="F37" i="46"/>
  <c r="F35" i="46"/>
  <c r="F33" i="46"/>
  <c r="F31" i="46"/>
  <c r="E50" i="44"/>
  <c r="E48" i="44"/>
  <c r="E46" i="44"/>
  <c r="E44" i="44"/>
  <c r="E42" i="44"/>
  <c r="E40" i="44"/>
  <c r="E38" i="44"/>
  <c r="E36" i="44"/>
  <c r="E34" i="44"/>
  <c r="E32" i="44"/>
  <c r="E30" i="44"/>
  <c r="E28" i="44"/>
  <c r="E26" i="44"/>
  <c r="E24" i="44"/>
  <c r="E22" i="44"/>
  <c r="E20" i="44"/>
  <c r="E18" i="44"/>
  <c r="E16" i="44"/>
  <c r="E14" i="44"/>
  <c r="E12" i="44"/>
  <c r="E10" i="44"/>
  <c r="G50" i="47"/>
  <c r="E50" i="47" s="1"/>
  <c r="G48" i="47"/>
  <c r="E48" i="47" s="1"/>
  <c r="G46" i="47"/>
  <c r="E46" i="47" s="1"/>
  <c r="G44" i="47"/>
  <c r="E44" i="47" s="1"/>
  <c r="G42" i="47"/>
  <c r="E42" i="47" s="1"/>
  <c r="G40" i="47"/>
  <c r="E40" i="47" s="1"/>
  <c r="G38" i="47"/>
  <c r="E38" i="47" s="1"/>
  <c r="G36" i="47"/>
  <c r="E36" i="47" s="1"/>
  <c r="G34" i="47"/>
  <c r="E34" i="47"/>
  <c r="G32" i="47"/>
  <c r="E32" i="47" s="1"/>
  <c r="G30" i="47"/>
  <c r="E30" i="47" s="1"/>
  <c r="G28" i="47"/>
  <c r="E28" i="47" s="1"/>
  <c r="G26" i="47"/>
  <c r="E26" i="47" s="1"/>
  <c r="G24" i="47"/>
  <c r="E24" i="47" s="1"/>
  <c r="G22" i="47"/>
  <c r="E22" i="47" s="1"/>
  <c r="G20" i="47"/>
  <c r="E20" i="47" s="1"/>
  <c r="G18" i="47"/>
  <c r="E18" i="47" s="1"/>
  <c r="G16" i="47"/>
  <c r="E16" i="47"/>
  <c r="G14" i="47"/>
  <c r="E14" i="47" s="1"/>
  <c r="G12" i="47"/>
  <c r="E12" i="47" s="1"/>
  <c r="G10" i="47"/>
  <c r="E10" i="47" s="1"/>
  <c r="M7" i="43"/>
  <c r="G7" i="43"/>
  <c r="E28" i="42" l="1"/>
  <c r="G28" i="42" s="1"/>
  <c r="E46" i="42"/>
  <c r="G46" i="42" s="1"/>
  <c r="E10" i="42" l="1"/>
  <c r="G10" i="42" s="1"/>
  <c r="E14" i="42"/>
  <c r="G14" i="42" s="1"/>
  <c r="E22" i="42"/>
  <c r="G22" i="42" s="1"/>
  <c r="E40" i="42"/>
  <c r="G40" i="42" s="1"/>
  <c r="E34" i="42"/>
  <c r="G34" i="42" s="1"/>
  <c r="E42" i="42"/>
  <c r="G42" i="42" s="1"/>
  <c r="E12" i="42"/>
  <c r="G12" i="42" s="1"/>
  <c r="E44" i="42"/>
  <c r="G44" i="42" s="1"/>
  <c r="E20" i="42"/>
  <c r="G20" i="42" s="1"/>
  <c r="E32" i="42"/>
  <c r="G32" i="42" s="1"/>
  <c r="E36" i="42"/>
  <c r="G36" i="42" s="1"/>
  <c r="E26" i="42"/>
  <c r="G26" i="42" s="1"/>
  <c r="E24" i="42"/>
  <c r="G24" i="42" s="1"/>
  <c r="E48" i="42"/>
  <c r="G48" i="42" s="1"/>
  <c r="E30" i="42"/>
  <c r="G30" i="42" s="1"/>
  <c r="E38" i="42"/>
  <c r="G38" i="42" s="1"/>
  <c r="E50" i="42"/>
  <c r="G50" i="42" s="1"/>
  <c r="E16" i="42"/>
  <c r="G16" i="42" s="1"/>
  <c r="E18" i="42"/>
  <c r="G18" i="42" s="1"/>
</calcChain>
</file>

<file path=xl/sharedStrings.xml><?xml version="1.0" encoding="utf-8"?>
<sst xmlns="http://schemas.openxmlformats.org/spreadsheetml/2006/main" count="468" uniqueCount="118">
  <si>
    <t>State</t>
  </si>
  <si>
    <t>Local</t>
  </si>
  <si>
    <t>Total</t>
  </si>
  <si>
    <t>B.S.</t>
  </si>
  <si>
    <t>ED.S</t>
  </si>
  <si>
    <t>ED.D</t>
  </si>
  <si>
    <t>YRS.</t>
  </si>
  <si>
    <t>CAMPBELL COUNTY BOARD OF EDUCATION SALARY SCHEDULE</t>
  </si>
  <si>
    <t>State Salary Equity Funds</t>
  </si>
  <si>
    <t>MONTH</t>
  </si>
  <si>
    <t>DAY</t>
  </si>
  <si>
    <t>Daily Rate</t>
  </si>
  <si>
    <t>Daily Rate Var. Between Yrs.</t>
  </si>
  <si>
    <t>EXISTING SCALE</t>
  </si>
  <si>
    <t>M.S.</t>
  </si>
  <si>
    <t>M.S. + 30</t>
  </si>
  <si>
    <t>Salary Variance Between Yrs.</t>
  </si>
  <si>
    <t>CERTIFIED EMPLOYEES</t>
  </si>
  <si>
    <t>LPN Nurse and Non-Certified ISS Instructors (BOTH FULL AND PART-TIME)</t>
  </si>
  <si>
    <t>Of Certified Scale</t>
  </si>
  <si>
    <t>Month</t>
  </si>
  <si>
    <t>Day</t>
  </si>
  <si>
    <t>Hours</t>
  </si>
  <si>
    <t>Secretaries</t>
  </si>
  <si>
    <t>Hrs/Day</t>
  </si>
  <si>
    <t xml:space="preserve">Yrs. of </t>
  </si>
  <si>
    <t>Exp.</t>
  </si>
  <si>
    <t>Days/Yr</t>
  </si>
  <si>
    <t>Hrs/Yr</t>
  </si>
  <si>
    <t>Daily</t>
  </si>
  <si>
    <t>10 MONTH</t>
  </si>
  <si>
    <t xml:space="preserve">12 MONTH </t>
  </si>
  <si>
    <t>Rate</t>
  </si>
  <si>
    <t>SALARY</t>
  </si>
  <si>
    <t>Maintenance &amp; Technology</t>
  </si>
  <si>
    <t>Calculated</t>
  </si>
  <si>
    <t>Salary</t>
  </si>
  <si>
    <t>Hourly</t>
  </si>
  <si>
    <t>Cooks</t>
  </si>
  <si>
    <t>Clerical/Office Assistant</t>
  </si>
  <si>
    <t>Clerical</t>
  </si>
  <si>
    <t>2007-2008</t>
  </si>
  <si>
    <t xml:space="preserve">2008-2009 </t>
  </si>
  <si>
    <t xml:space="preserve">2009-2010  </t>
  </si>
  <si>
    <t xml:space="preserve">2010-2011 </t>
  </si>
  <si>
    <t>2011-2012</t>
  </si>
  <si>
    <t>Note:</t>
  </si>
  <si>
    <t>It is the intent of the BOE to maintain the 60% ratio for LPN Nurses and Non-Certified ISS</t>
  </si>
  <si>
    <t>STATE INCREASE</t>
  </si>
  <si>
    <t>LOCAL INCREASE</t>
  </si>
  <si>
    <t>TOTAL INCREASE</t>
  </si>
  <si>
    <t>Various</t>
  </si>
  <si>
    <t>Cents per Hour Local Raise</t>
  </si>
  <si>
    <t>2017-2018</t>
  </si>
  <si>
    <t>2008-2009</t>
  </si>
  <si>
    <t>2009-2010</t>
  </si>
  <si>
    <t>2010-2011</t>
  </si>
  <si>
    <t>2012-2013</t>
  </si>
  <si>
    <t>2018-2019</t>
  </si>
  <si>
    <t>Cents per Hour Local Raise for 10 Mo.</t>
  </si>
  <si>
    <t>Cents per Hour Local Raise for 12 Mo.</t>
  </si>
  <si>
    <t>Notes:</t>
  </si>
  <si>
    <t>1.</t>
  </si>
  <si>
    <t>2.</t>
  </si>
  <si>
    <t>3.</t>
  </si>
  <si>
    <t>CTE Instructors, both certified and classified, are paid on the certified employee</t>
  </si>
  <si>
    <t>Coordinators, both certified and classified, use the certified employee scale as the</t>
  </si>
  <si>
    <t>possessing a higher degree.</t>
  </si>
  <si>
    <t>initial basis of total compensation as possessing at least a B.S. degree, if not</t>
  </si>
  <si>
    <t>scale as possessing at least a B.S. degree, if not possessing a higher degree.</t>
  </si>
  <si>
    <t>Supervisors, both certified and classified, use the certified employee scale as the</t>
  </si>
  <si>
    <t>4.</t>
  </si>
  <si>
    <t>Registered Nurses, both certified and classified, are paid on the certified employee</t>
  </si>
  <si>
    <t>Certified employees.  Hourly rates are calculated by dividing annual salary by 1400 hours.</t>
  </si>
  <si>
    <t>Nurses and Non-Certified ISS Instructors will receive 60% of the raise amount granted to</t>
  </si>
  <si>
    <t>Instructors such that in the event future raises are granted to Certified emplolyees LPN</t>
  </si>
  <si>
    <t>Base Year</t>
  </si>
  <si>
    <t>2019-2020</t>
  </si>
  <si>
    <t>Hours/Day</t>
  </si>
  <si>
    <t>Days/Year</t>
  </si>
  <si>
    <t>EFFECTIVE JULY 1, 2020</t>
  </si>
  <si>
    <t>2020-2021</t>
  </si>
  <si>
    <t>Basic</t>
  </si>
  <si>
    <t>HVAC</t>
  </si>
  <si>
    <t>per Hour Local Raise</t>
  </si>
  <si>
    <t>Experienced</t>
  </si>
  <si>
    <t>Beginning in the 2020-2021 year the Board of Education created three (3) Experienced</t>
  </si>
  <si>
    <t>HVAC positions and established a pay scale for these Experienced HVAC positions by</t>
  </si>
  <si>
    <t>eliminating one basic maintenance position.  Employees filling the Experienced HVAC</t>
  </si>
  <si>
    <t>HVAC contractor.  However, applicants and/or employees possessing such prerequisite</t>
  </si>
  <si>
    <t>HVAC experience are not prohibited from filling basic maintenance positions and being</t>
  </si>
  <si>
    <t>paid the basic scale rate.</t>
  </si>
  <si>
    <t>positions must have a minimum of five (5) years of verifiable experience with a commercial</t>
  </si>
  <si>
    <t>2013-2014</t>
  </si>
  <si>
    <t>2014-2015</t>
  </si>
  <si>
    <t>2015-2016</t>
  </si>
  <si>
    <t>2016-2017</t>
  </si>
  <si>
    <t>Cooks Only Raise</t>
  </si>
  <si>
    <t>2021-2022 SALARY SCHEDULE</t>
  </si>
  <si>
    <t>VERSUS</t>
  </si>
  <si>
    <t>VARIANCES - REVISED SCALE COMPARED TO EXISTING SCALE</t>
  </si>
  <si>
    <t>2021-2022</t>
  </si>
  <si>
    <t>Local Raise ($250/2088)</t>
  </si>
  <si>
    <t>Cents Per Hour Local Raise</t>
  </si>
  <si>
    <t>Yrs. of</t>
  </si>
  <si>
    <t>Cents per Hour Local Raise 10 Month &amp; 12 Month</t>
  </si>
  <si>
    <t>Local Raise 10 Month, $750 Local Raise 12 Month</t>
  </si>
  <si>
    <t>Local Raise</t>
  </si>
  <si>
    <t>Revised Schedule Increased to make Secretaries More Equal</t>
  </si>
  <si>
    <t>Approved:</t>
  </si>
  <si>
    <t>Board of Education Chair</t>
  </si>
  <si>
    <t>Date</t>
  </si>
  <si>
    <t>Director of Schools</t>
  </si>
  <si>
    <t>Custodians</t>
  </si>
  <si>
    <t>Assistants and Security Guards</t>
  </si>
  <si>
    <t>2022-2023 SALARY SCHEDULE</t>
  </si>
  <si>
    <t>EFFECTIVE JULY 1, 2022</t>
  </si>
  <si>
    <t>2022-2023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</si>
</sst>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6" formatCode="&quot;$&quot;#,##0_);[Red]\(&quot;$&quot;#,##0\)"/>
    <numFmt numFmtId="8" formatCode="&quot;$&quot;#,##0.00_);[Red]\(&quot;$&quot;#,##0.00\)"/>
    <numFmt numFmtId="164" formatCode="[$$-409]#,##0.00"/>
    <numFmt numFmtId="165" formatCode="&quot;$&quot;#,##0.00"/>
    <numFmt numFmtId="166" formatCode="&quot;$&quot;#,##0"/>
  </numFmts>
  <fonts count="12">
    <font>
      <sz val="12"/>
      <name val="Arial"/>
    </font>
    <font>
      <sz val="12"/>
      <name val="Arial"/>
      <family val="2"/>
    </font>
    <font>
      <b/>
      <sz val="12"/>
      <name val="Arial MT"/>
    </font>
    <font>
      <sz val="12"/>
      <name val="Arial MT"/>
    </font>
    <font>
      <b/>
      <sz val="12"/>
      <name val="Arial"/>
      <family val="2"/>
    </font>
    <font>
      <b/>
      <u/>
      <sz val="12"/>
      <name val="Arial MT"/>
    </font>
    <font>
      <sz val="14"/>
      <name val="Arial"/>
      <family val="2"/>
    </font>
    <font>
      <b/>
      <sz val="14"/>
      <name val="Arial"/>
      <family val="2"/>
    </font>
    <font>
      <u/>
      <sz val="12"/>
      <name val="Arial"/>
      <family val="2"/>
    </font>
    <font>
      <b/>
      <u/>
      <sz val="12"/>
      <name val="Arial"/>
      <family val="2"/>
    </font>
    <font>
      <b/>
      <sz val="14"/>
      <name val="Arial MT"/>
    </font>
    <font>
      <sz val="14"/>
      <name val="Arial MT"/>
    </font>
  </fonts>
  <fills count="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A9D08E"/>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90">
    <xf numFmtId="0" fontId="0" fillId="0" borderId="0" xfId="0"/>
    <xf numFmtId="164" fontId="2" fillId="0" borderId="0" xfId="0" applyNumberFormat="1" applyFont="1" applyFill="1" applyAlignment="1">
      <alignment horizontal="centerContinuous"/>
    </xf>
    <xf numFmtId="0" fontId="3" fillId="0" borderId="0" xfId="0" applyNumberFormat="1" applyFont="1" applyFill="1" applyAlignment="1">
      <alignment horizontal="centerContinuous"/>
    </xf>
    <xf numFmtId="164" fontId="3" fillId="0" borderId="0" xfId="0" applyNumberFormat="1" applyFont="1" applyFill="1" applyAlignment="1">
      <alignment horizontal="centerContinuous"/>
    </xf>
    <xf numFmtId="0" fontId="1" fillId="0" borderId="0" xfId="0" applyNumberFormat="1" applyFont="1" applyFill="1" applyAlignment="1"/>
    <xf numFmtId="0" fontId="3" fillId="0" borderId="0" xfId="0" applyNumberFormat="1" applyFont="1" applyFill="1" applyAlignment="1"/>
    <xf numFmtId="0" fontId="3" fillId="0" borderId="0" xfId="0" applyNumberFormat="1" applyFont="1" applyFill="1" applyAlignment="1">
      <alignment horizontal="left"/>
    </xf>
    <xf numFmtId="164" fontId="3" fillId="0" borderId="0" xfId="0" applyNumberFormat="1" applyFont="1" applyFill="1" applyAlignment="1"/>
    <xf numFmtId="0" fontId="3" fillId="0" borderId="0" xfId="0" applyNumberFormat="1" applyFont="1" applyFill="1" applyAlignment="1">
      <alignment horizontal="center"/>
    </xf>
    <xf numFmtId="0" fontId="1" fillId="0" borderId="0" xfId="0" applyNumberFormat="1" applyFont="1" applyFill="1" applyAlignment="1">
      <alignment horizontal="centerContinuous"/>
    </xf>
    <xf numFmtId="164" fontId="3" fillId="2" borderId="0" xfId="0" applyNumberFormat="1" applyFont="1" applyFill="1" applyAlignment="1"/>
    <xf numFmtId="164" fontId="2" fillId="0" borderId="0" xfId="0" applyNumberFormat="1" applyFont="1" applyFill="1" applyAlignment="1"/>
    <xf numFmtId="0" fontId="4" fillId="0" borderId="0" xfId="0" applyFont="1"/>
    <xf numFmtId="0" fontId="4" fillId="0" borderId="0" xfId="0" applyFont="1" applyAlignment="1">
      <alignment horizontal="center"/>
    </xf>
    <xf numFmtId="0" fontId="3" fillId="2" borderId="0" xfId="0" applyNumberFormat="1" applyFont="1" applyFill="1" applyAlignment="1">
      <alignment horizontal="left"/>
    </xf>
    <xf numFmtId="0" fontId="3" fillId="2" borderId="0" xfId="0" applyNumberFormat="1" applyFont="1" applyFill="1" applyAlignment="1"/>
    <xf numFmtId="0" fontId="5" fillId="0" borderId="0" xfId="0" applyNumberFormat="1" applyFont="1" applyFill="1" applyAlignment="1">
      <alignment horizontal="center"/>
    </xf>
    <xf numFmtId="164" fontId="5" fillId="0" borderId="0" xfId="0" applyNumberFormat="1" applyFont="1" applyFill="1" applyAlignment="1">
      <alignment horizontal="center"/>
    </xf>
    <xf numFmtId="0" fontId="0" fillId="0" borderId="0" xfId="0" applyAlignment="1">
      <alignment horizontal="centerContinuous"/>
    </xf>
    <xf numFmtId="0" fontId="4" fillId="0" borderId="0" xfId="0" applyFont="1" applyAlignment="1">
      <alignment horizontal="centerContinuous"/>
    </xf>
    <xf numFmtId="0" fontId="3" fillId="3" borderId="0" xfId="0" applyNumberFormat="1" applyFont="1" applyFill="1" applyAlignment="1">
      <alignment horizontal="left"/>
    </xf>
    <xf numFmtId="0" fontId="3" fillId="3" borderId="0" xfId="0" applyNumberFormat="1" applyFont="1" applyFill="1" applyAlignment="1"/>
    <xf numFmtId="164" fontId="3" fillId="3" borderId="0" xfId="0" applyNumberFormat="1" applyFont="1" applyFill="1" applyAlignment="1"/>
    <xf numFmtId="164" fontId="3" fillId="4" borderId="0" xfId="0" applyNumberFormat="1" applyFont="1" applyFill="1" applyAlignment="1"/>
    <xf numFmtId="0" fontId="6" fillId="0" borderId="0" xfId="0" applyNumberFormat="1" applyFont="1" applyFill="1" applyAlignment="1">
      <alignment horizontal="centerContinuous"/>
    </xf>
    <xf numFmtId="164" fontId="3" fillId="0" borderId="0" xfId="0" applyNumberFormat="1" applyFont="1" applyFill="1" applyAlignment="1">
      <alignment horizontal="center"/>
    </xf>
    <xf numFmtId="164" fontId="1" fillId="0" borderId="0" xfId="0" applyNumberFormat="1" applyFont="1" applyFill="1" applyAlignment="1"/>
    <xf numFmtId="0" fontId="2" fillId="0" borderId="0" xfId="0" applyNumberFormat="1" applyFont="1" applyFill="1" applyAlignment="1">
      <alignment horizontal="centerContinuous"/>
    </xf>
    <xf numFmtId="0" fontId="2" fillId="0" borderId="0" xfId="0" applyNumberFormat="1" applyFont="1" applyFill="1" applyAlignment="1">
      <alignment horizontal="center"/>
    </xf>
    <xf numFmtId="0" fontId="7" fillId="0" borderId="0" xfId="0" applyNumberFormat="1" applyFont="1" applyFill="1" applyAlignment="1">
      <alignment horizontal="centerContinuous"/>
    </xf>
    <xf numFmtId="37" fontId="1" fillId="0" borderId="0" xfId="0" applyNumberFormat="1" applyFont="1" applyFill="1" applyAlignment="1">
      <alignment horizontal="center"/>
    </xf>
    <xf numFmtId="0" fontId="1" fillId="0" borderId="0" xfId="0" applyNumberFormat="1" applyFont="1" applyFill="1" applyAlignment="1">
      <alignment horizontal="center"/>
    </xf>
    <xf numFmtId="0" fontId="8" fillId="0" borderId="0" xfId="0" applyNumberFormat="1" applyFont="1" applyFill="1" applyAlignment="1">
      <alignment horizontal="center"/>
    </xf>
    <xf numFmtId="5" fontId="1" fillId="0" borderId="0" xfId="0" applyNumberFormat="1" applyFont="1" applyFill="1" applyAlignment="1">
      <alignment horizontal="center"/>
    </xf>
    <xf numFmtId="166" fontId="1" fillId="0" borderId="0" xfId="0" applyNumberFormat="1" applyFont="1" applyFill="1" applyAlignment="1">
      <alignment horizontal="center"/>
    </xf>
    <xf numFmtId="0" fontId="8" fillId="0" borderId="0" xfId="0" applyFont="1" applyFill="1" applyAlignment="1">
      <alignment horizontal="center"/>
    </xf>
    <xf numFmtId="165" fontId="1" fillId="0" borderId="0" xfId="0" applyNumberFormat="1" applyFont="1" applyFill="1" applyAlignment="1">
      <alignment horizontal="center"/>
    </xf>
    <xf numFmtId="164" fontId="1" fillId="0" borderId="0" xfId="0" applyNumberFormat="1" applyFont="1" applyFill="1" applyAlignment="1">
      <alignment horizontal="center"/>
    </xf>
    <xf numFmtId="0" fontId="4" fillId="0" borderId="0" xfId="0" applyNumberFormat="1" applyFont="1" applyFill="1" applyAlignment="1">
      <alignment horizontal="center"/>
    </xf>
    <xf numFmtId="0" fontId="9" fillId="0" borderId="0" xfId="0" applyNumberFormat="1" applyFont="1" applyFill="1" applyAlignment="1">
      <alignment horizontal="center"/>
    </xf>
    <xf numFmtId="0" fontId="4" fillId="0" borderId="0" xfId="0" applyFont="1" applyFill="1" applyAlignment="1">
      <alignment horizontal="center"/>
    </xf>
    <xf numFmtId="0" fontId="9" fillId="0" borderId="0" xfId="0" applyFont="1" applyFill="1" applyAlignment="1">
      <alignment horizontal="center"/>
    </xf>
    <xf numFmtId="5" fontId="4" fillId="0" borderId="0" xfId="0" applyNumberFormat="1" applyFont="1" applyFill="1" applyAlignment="1">
      <alignment horizontal="center"/>
    </xf>
    <xf numFmtId="5" fontId="9" fillId="0" borderId="0" xfId="0" applyNumberFormat="1" applyFont="1" applyFill="1" applyAlignment="1">
      <alignment horizontal="center"/>
    </xf>
    <xf numFmtId="166" fontId="4" fillId="0" borderId="0" xfId="0" applyNumberFormat="1" applyFont="1" applyFill="1" applyAlignment="1">
      <alignment horizontal="center"/>
    </xf>
    <xf numFmtId="166" fontId="9" fillId="0" borderId="0" xfId="0" applyNumberFormat="1" applyFont="1" applyFill="1" applyAlignment="1">
      <alignment horizontal="center"/>
    </xf>
    <xf numFmtId="0" fontId="6" fillId="0" borderId="0" xfId="0" applyNumberFormat="1" applyFont="1" applyFill="1" applyAlignment="1">
      <alignment horizontal="left"/>
    </xf>
    <xf numFmtId="0" fontId="1" fillId="0" borderId="0" xfId="0" applyNumberFormat="1" applyFont="1" applyFill="1" applyAlignment="1">
      <alignment horizontal="left"/>
    </xf>
    <xf numFmtId="0" fontId="1" fillId="0" borderId="0" xfId="0" applyFont="1" applyFill="1" applyAlignment="1">
      <alignment horizontal="left"/>
    </xf>
    <xf numFmtId="0" fontId="10" fillId="0" borderId="0" xfId="0" applyNumberFormat="1" applyFont="1" applyFill="1" applyAlignment="1">
      <alignment horizontal="centerContinuous"/>
    </xf>
    <xf numFmtId="0" fontId="3" fillId="0" borderId="0" xfId="0" applyNumberFormat="1" applyFont="1" applyFill="1" applyAlignment="1">
      <alignment horizontal="right"/>
    </xf>
    <xf numFmtId="0" fontId="11" fillId="0" borderId="0" xfId="0" applyNumberFormat="1" applyFont="1" applyFill="1" applyAlignment="1">
      <alignment horizontal="right"/>
    </xf>
    <xf numFmtId="0" fontId="11" fillId="0" borderId="0" xfId="0" applyNumberFormat="1" applyFont="1" applyFill="1" applyAlignment="1">
      <alignment horizontal="center"/>
    </xf>
    <xf numFmtId="3" fontId="11" fillId="0" borderId="0" xfId="0" applyNumberFormat="1" applyFont="1" applyFill="1" applyAlignment="1">
      <alignment horizontal="center"/>
    </xf>
    <xf numFmtId="10" fontId="11" fillId="0" borderId="0" xfId="0" applyNumberFormat="1" applyFont="1" applyFill="1" applyAlignment="1">
      <alignment horizontal="right"/>
    </xf>
    <xf numFmtId="0" fontId="11" fillId="0" borderId="0" xfId="0" applyNumberFormat="1" applyFont="1" applyFill="1" applyAlignment="1">
      <alignment horizontal="left"/>
    </xf>
    <xf numFmtId="0" fontId="0" fillId="0" borderId="0" xfId="0" applyNumberFormat="1" applyFill="1" applyAlignment="1"/>
    <xf numFmtId="0" fontId="0" fillId="0" borderId="0" xfId="0" applyNumberFormat="1" applyFont="1" applyFill="1" applyAlignment="1"/>
    <xf numFmtId="0" fontId="2" fillId="0" borderId="0" xfId="0" applyNumberFormat="1" applyFont="1" applyFill="1" applyAlignment="1">
      <alignment horizontal="right"/>
    </xf>
    <xf numFmtId="10" fontId="2" fillId="4" borderId="0" xfId="0" applyNumberFormat="1" applyFont="1" applyFill="1" applyAlignment="1">
      <alignment horizontal="center"/>
    </xf>
    <xf numFmtId="164" fontId="2" fillId="4" borderId="0" xfId="0" applyNumberFormat="1" applyFont="1" applyFill="1" applyAlignment="1">
      <alignment horizontal="center"/>
    </xf>
    <xf numFmtId="8" fontId="0" fillId="0" borderId="0" xfId="0" applyNumberFormat="1"/>
    <xf numFmtId="0" fontId="1" fillId="0" borderId="0" xfId="0" applyFont="1"/>
    <xf numFmtId="165" fontId="0" fillId="4" borderId="0" xfId="0" applyNumberFormat="1" applyFill="1"/>
    <xf numFmtId="8" fontId="0" fillId="4" borderId="0" xfId="0" applyNumberFormat="1" applyFill="1"/>
    <xf numFmtId="0" fontId="3" fillId="0" borderId="0" xfId="0" quotePrefix="1" applyNumberFormat="1" applyFont="1" applyFill="1" applyAlignment="1">
      <alignment horizontal="center"/>
    </xf>
    <xf numFmtId="0" fontId="4" fillId="0" borderId="1" xfId="0" applyFont="1" applyBorder="1" applyAlignment="1">
      <alignment horizontal="centerContinuous"/>
    </xf>
    <xf numFmtId="0" fontId="0" fillId="0" borderId="1" xfId="0" applyBorder="1" applyAlignment="1">
      <alignment horizontal="centerContinuous"/>
    </xf>
    <xf numFmtId="0" fontId="2" fillId="0" borderId="1" xfId="0" applyNumberFormat="1" applyFont="1" applyFill="1" applyBorder="1" applyAlignment="1">
      <alignment horizontal="centerContinuous"/>
    </xf>
    <xf numFmtId="0" fontId="0" fillId="0" borderId="0" xfId="0" applyAlignment="1">
      <alignment horizontal="center"/>
    </xf>
    <xf numFmtId="37" fontId="1" fillId="4" borderId="0" xfId="0" applyNumberFormat="1" applyFont="1" applyFill="1" applyAlignment="1">
      <alignment horizontal="center"/>
    </xf>
    <xf numFmtId="164" fontId="2" fillId="0" borderId="0" xfId="0" applyNumberFormat="1" applyFont="1" applyFill="1" applyAlignment="1">
      <alignment horizontal="center"/>
    </xf>
    <xf numFmtId="10" fontId="2" fillId="0" borderId="0" xfId="0" applyNumberFormat="1" applyFont="1" applyFill="1" applyAlignment="1">
      <alignment horizontal="center"/>
    </xf>
    <xf numFmtId="165" fontId="0" fillId="0" borderId="0" xfId="0" applyNumberFormat="1"/>
    <xf numFmtId="0" fontId="1" fillId="0" borderId="0" xfId="0" applyFont="1" applyAlignment="1">
      <alignment horizontal="left"/>
    </xf>
    <xf numFmtId="10" fontId="1" fillId="0" borderId="0" xfId="0" applyNumberFormat="1" applyFont="1" applyFill="1" applyAlignment="1">
      <alignment horizontal="left"/>
    </xf>
    <xf numFmtId="164" fontId="0" fillId="0" borderId="0" xfId="0" applyNumberFormat="1"/>
    <xf numFmtId="0" fontId="0" fillId="0" borderId="0" xfId="0" applyAlignment="1"/>
    <xf numFmtId="164" fontId="4" fillId="0" borderId="0" xfId="0" applyNumberFormat="1" applyFont="1" applyAlignment="1"/>
    <xf numFmtId="164" fontId="2" fillId="0" borderId="0" xfId="0" applyNumberFormat="1" applyFont="1" applyFill="1" applyAlignment="1">
      <alignment horizontal="right"/>
    </xf>
    <xf numFmtId="6" fontId="1" fillId="0" borderId="0" xfId="0" applyNumberFormat="1" applyFont="1" applyFill="1" applyAlignment="1">
      <alignment horizontal="center"/>
    </xf>
    <xf numFmtId="10" fontId="1" fillId="0" borderId="0" xfId="0" applyNumberFormat="1" applyFont="1" applyFill="1" applyAlignment="1">
      <alignment horizontal="center"/>
    </xf>
    <xf numFmtId="8" fontId="1" fillId="0" borderId="0" xfId="0" applyNumberFormat="1" applyFont="1" applyFill="1" applyAlignment="1">
      <alignment horizontal="center"/>
    </xf>
    <xf numFmtId="8" fontId="1" fillId="0" borderId="0" xfId="0" applyNumberFormat="1" applyFont="1" applyAlignment="1">
      <alignment horizontal="center"/>
    </xf>
    <xf numFmtId="5" fontId="1" fillId="0" borderId="0" xfId="0" applyNumberFormat="1" applyFont="1" applyFill="1" applyAlignment="1">
      <alignment horizontal="left"/>
    </xf>
    <xf numFmtId="0" fontId="1" fillId="0" borderId="0" xfId="0" applyFont="1" applyAlignment="1">
      <alignment horizontal="right"/>
    </xf>
    <xf numFmtId="0" fontId="0" fillId="0" borderId="2" xfId="0" applyBorder="1"/>
    <xf numFmtId="0" fontId="0" fillId="0" borderId="0" xfId="0" applyBorder="1"/>
    <xf numFmtId="0" fontId="1" fillId="0" borderId="0" xfId="0" applyFont="1" applyAlignment="1">
      <alignment horizontal="centerContinuous"/>
    </xf>
    <xf numFmtId="0" fontId="0" fillId="0" borderId="0" xfId="0" applyBorder="1" applyAlignment="1">
      <alignment horizontal="centerContinuous"/>
    </xf>
  </cellXfs>
  <cellStyles count="1">
    <cellStyle name="Normal" xfId="0" builtinId="0"/>
  </cellStyles>
  <dxfs count="6">
    <dxf>
      <font>
        <color rgb="FFFF0000"/>
      </font>
    </dxf>
    <dxf>
      <font>
        <color rgb="FFFF0000"/>
      </font>
    </dxf>
    <dxf>
      <font>
        <color rgb="FFFF0000"/>
      </font>
    </dxf>
    <dxf>
      <font>
        <color rgb="FFFF0000"/>
      </font>
    </dxf>
    <dxf>
      <font>
        <color rgb="FFFF0000"/>
      </font>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97"/>
  <sheetViews>
    <sheetView tabSelected="1" zoomScale="98" zoomScaleNormal="98" workbookViewId="0">
      <pane ySplit="10" topLeftCell="A11" activePane="bottomLeft" state="frozen"/>
      <selection pane="bottomLeft" activeCell="B8" sqref="B8"/>
    </sheetView>
  </sheetViews>
  <sheetFormatPr defaultRowHeight="15"/>
  <cols>
    <col min="1" max="1" width="4.6640625" customWidth="1"/>
    <col min="2" max="2" width="20.6640625" customWidth="1"/>
    <col min="3" max="3" width="3.6640625" customWidth="1"/>
    <col min="4" max="4" width="10.6640625" customWidth="1"/>
    <col min="5" max="5" width="3.6640625" customWidth="1"/>
    <col min="6" max="6" width="10.6640625" customWidth="1"/>
    <col min="7" max="7" width="4.6640625" customWidth="1"/>
    <col min="8" max="8" width="10.6640625" customWidth="1"/>
    <col min="9" max="9" width="3.6640625" customWidth="1"/>
    <col min="10" max="10" width="10.6640625" customWidth="1"/>
    <col min="11" max="11" width="3.6640625" customWidth="1"/>
    <col min="12" max="12" width="10.6640625" customWidth="1"/>
    <col min="13" max="13" width="4.6640625" customWidth="1"/>
    <col min="14" max="14" width="10.6640625" customWidth="1"/>
    <col min="15" max="15" width="3.6640625" customWidth="1"/>
    <col min="16" max="16" width="10.6640625" customWidth="1"/>
    <col min="17" max="17" width="3.6640625" customWidth="1"/>
    <col min="18" max="18" width="10.6640625" customWidth="1"/>
    <col min="19" max="19" width="4.6640625" customWidth="1"/>
    <col min="20" max="20" width="10.6640625" customWidth="1"/>
    <col min="21" max="21" width="3.6640625" customWidth="1"/>
    <col min="22" max="22" width="10.6640625" customWidth="1"/>
    <col min="23" max="23" width="4.6640625" customWidth="1"/>
    <col min="24" max="24" width="10.6640625" customWidth="1"/>
    <col min="25" max="25" width="3.6640625" customWidth="1"/>
    <col min="26" max="26" width="10.6640625" customWidth="1"/>
    <col min="27" max="27" width="3.6640625" customWidth="1"/>
    <col min="28" max="28" width="10.6640625" customWidth="1"/>
    <col min="29" max="29" width="4.6640625" customWidth="1"/>
    <col min="30" max="30" width="10.6640625" customWidth="1"/>
    <col min="31" max="31" width="3.6640625" customWidth="1"/>
    <col min="32" max="32" width="10.6640625" customWidth="1"/>
    <col min="33" max="33" width="4.6640625" customWidth="1"/>
  </cols>
  <sheetData>
    <row r="1" spans="1:32" ht="15.75">
      <c r="A1" s="1" t="s">
        <v>7</v>
      </c>
      <c r="B1" s="9"/>
      <c r="C1" s="9"/>
      <c r="D1" s="9"/>
      <c r="E1" s="9"/>
      <c r="F1" s="9"/>
      <c r="G1" s="9"/>
      <c r="H1" s="9"/>
      <c r="I1" s="9"/>
      <c r="J1" s="9"/>
      <c r="K1" s="9"/>
      <c r="L1" s="9"/>
      <c r="M1" s="4"/>
      <c r="N1" s="1" t="s">
        <v>7</v>
      </c>
      <c r="O1" s="18"/>
      <c r="P1" s="18"/>
      <c r="Q1" s="18"/>
      <c r="R1" s="18"/>
      <c r="S1" s="18"/>
      <c r="T1" s="18"/>
      <c r="U1" s="18"/>
      <c r="V1" s="18"/>
      <c r="X1" s="1" t="s">
        <v>7</v>
      </c>
      <c r="Y1" s="18"/>
      <c r="Z1" s="18"/>
      <c r="AA1" s="18"/>
      <c r="AB1" s="18"/>
      <c r="AC1" s="18"/>
      <c r="AD1" s="18"/>
      <c r="AE1" s="18"/>
      <c r="AF1" s="18"/>
    </row>
    <row r="2" spans="1:32" ht="15.75">
      <c r="E2" s="12">
        <v>10</v>
      </c>
      <c r="F2" s="13" t="s">
        <v>9</v>
      </c>
      <c r="G2" s="12">
        <v>200</v>
      </c>
      <c r="H2" s="13" t="s">
        <v>10</v>
      </c>
      <c r="M2" s="4"/>
      <c r="O2" s="11"/>
      <c r="Q2" s="12">
        <v>10</v>
      </c>
      <c r="R2" s="13" t="s">
        <v>9</v>
      </c>
      <c r="S2" s="12">
        <v>200</v>
      </c>
      <c r="T2" s="13" t="s">
        <v>10</v>
      </c>
      <c r="Y2" s="11"/>
      <c r="AA2" s="12">
        <v>10</v>
      </c>
      <c r="AB2" s="13" t="s">
        <v>9</v>
      </c>
      <c r="AC2" s="12">
        <v>200</v>
      </c>
      <c r="AD2" s="13" t="s">
        <v>10</v>
      </c>
    </row>
    <row r="3" spans="1:32" ht="15.75">
      <c r="A3" s="1" t="s">
        <v>17</v>
      </c>
      <c r="B3" s="18"/>
      <c r="C3" s="19"/>
      <c r="D3" s="19"/>
      <c r="E3" s="19"/>
      <c r="F3" s="19"/>
      <c r="G3" s="19"/>
      <c r="H3" s="18"/>
      <c r="I3" s="18"/>
      <c r="J3" s="18"/>
      <c r="K3" s="18"/>
      <c r="L3" s="18"/>
      <c r="M3" s="4"/>
      <c r="N3" s="1" t="s">
        <v>17</v>
      </c>
      <c r="O3" s="1"/>
      <c r="P3" s="18"/>
      <c r="Q3" s="18"/>
      <c r="R3" s="18"/>
      <c r="S3" s="18"/>
      <c r="T3" s="18"/>
      <c r="U3" s="18"/>
      <c r="V3" s="18"/>
      <c r="X3" s="1" t="s">
        <v>17</v>
      </c>
      <c r="Y3" s="1"/>
      <c r="Z3" s="18"/>
      <c r="AA3" s="18"/>
      <c r="AB3" s="18"/>
      <c r="AC3" s="18"/>
      <c r="AD3" s="18"/>
      <c r="AE3" s="18"/>
      <c r="AF3" s="18"/>
    </row>
    <row r="4" spans="1:32" ht="15.75">
      <c r="A4" s="1" t="s">
        <v>115</v>
      </c>
      <c r="B4" s="2"/>
      <c r="C4" s="2"/>
      <c r="D4" s="3"/>
      <c r="E4" s="9"/>
      <c r="F4" s="3"/>
      <c r="G4" s="3"/>
      <c r="H4" s="3"/>
      <c r="I4" s="3"/>
      <c r="J4" s="3"/>
      <c r="K4" s="3"/>
      <c r="L4" s="3"/>
      <c r="M4" s="4"/>
      <c r="N4" s="1" t="s">
        <v>98</v>
      </c>
      <c r="O4" s="18"/>
      <c r="P4" s="18"/>
      <c r="Q4" s="18"/>
      <c r="R4" s="18"/>
      <c r="S4" s="18"/>
      <c r="T4" s="18"/>
      <c r="U4" s="18"/>
      <c r="V4" s="18"/>
      <c r="Y4" s="77"/>
      <c r="Z4" s="77"/>
      <c r="AA4" s="79" t="str">
        <f>A4</f>
        <v>2022-2023 SALARY SCHEDULE</v>
      </c>
      <c r="AB4" s="13" t="s">
        <v>99</v>
      </c>
      <c r="AC4" s="78" t="str">
        <f>N4</f>
        <v>2021-2022 SALARY SCHEDULE</v>
      </c>
      <c r="AD4" s="77"/>
      <c r="AE4" s="77"/>
      <c r="AF4" s="77"/>
    </row>
    <row r="5" spans="1:32" ht="15.75">
      <c r="A5" s="1" t="s">
        <v>116</v>
      </c>
      <c r="B5" s="2"/>
      <c r="C5" s="2"/>
      <c r="D5" s="3"/>
      <c r="E5" s="9"/>
      <c r="F5" s="3"/>
      <c r="G5" s="3"/>
      <c r="H5" s="3"/>
      <c r="I5" s="3"/>
      <c r="J5" s="3"/>
      <c r="K5" s="3"/>
      <c r="L5" s="3"/>
      <c r="M5" s="4"/>
      <c r="N5" s="1" t="s">
        <v>80</v>
      </c>
      <c r="O5" s="18"/>
      <c r="P5" s="18"/>
      <c r="Q5" s="18"/>
      <c r="R5" s="18"/>
      <c r="S5" s="18"/>
      <c r="T5" s="18"/>
      <c r="U5" s="18"/>
      <c r="V5" s="18"/>
      <c r="Y5" s="77"/>
      <c r="Z5" s="79" t="str">
        <f>A5</f>
        <v>EFFECTIVE JULY 1, 2022</v>
      </c>
      <c r="AB5" s="13" t="s">
        <v>99</v>
      </c>
      <c r="AD5" s="78" t="str">
        <f>N5</f>
        <v>EFFECTIVE JULY 1, 2020</v>
      </c>
      <c r="AE5" s="77"/>
      <c r="AF5" s="77"/>
    </row>
    <row r="6" spans="1:32" ht="15.75">
      <c r="A6" s="11"/>
      <c r="C6" s="58" t="s">
        <v>48</v>
      </c>
      <c r="D6" s="59">
        <v>5.2600000000000001E-2</v>
      </c>
      <c r="E6" s="4"/>
      <c r="G6" s="58" t="s">
        <v>49</v>
      </c>
      <c r="H6" s="60">
        <v>0</v>
      </c>
      <c r="K6" s="58" t="s">
        <v>50</v>
      </c>
      <c r="L6" s="59" t="s">
        <v>51</v>
      </c>
      <c r="M6" s="4"/>
      <c r="N6" s="1" t="s">
        <v>13</v>
      </c>
      <c r="O6" s="18"/>
      <c r="P6" s="18"/>
      <c r="Q6" s="18"/>
      <c r="R6" s="18"/>
      <c r="S6" s="18"/>
      <c r="T6" s="18"/>
      <c r="U6" s="18"/>
      <c r="V6" s="18"/>
      <c r="X6" s="1" t="s">
        <v>100</v>
      </c>
      <c r="Y6" s="18"/>
      <c r="Z6" s="18"/>
      <c r="AA6" s="18"/>
      <c r="AB6" s="18"/>
      <c r="AC6" s="18"/>
      <c r="AD6" s="18"/>
      <c r="AE6" s="18"/>
      <c r="AF6" s="18"/>
    </row>
    <row r="7" spans="1:32" ht="15.75">
      <c r="A7" s="11"/>
      <c r="C7" s="58"/>
      <c r="D7" s="71">
        <f>D12-N12</f>
        <v>2000</v>
      </c>
      <c r="E7" s="4"/>
      <c r="G7" s="58"/>
      <c r="H7" s="71"/>
      <c r="K7" s="58"/>
      <c r="L7" s="72"/>
      <c r="M7" s="4"/>
      <c r="N7" s="1"/>
      <c r="O7" s="18"/>
      <c r="P7" s="18"/>
      <c r="Q7" s="18"/>
      <c r="R7" s="18"/>
      <c r="S7" s="18"/>
      <c r="T7" s="18"/>
      <c r="U7" s="18"/>
      <c r="V7" s="18"/>
    </row>
    <row r="8" spans="1:32" ht="15.75">
      <c r="A8" s="27"/>
      <c r="B8" s="2"/>
      <c r="C8" s="3"/>
      <c r="D8" s="9"/>
      <c r="E8" s="3"/>
      <c r="F8" s="3"/>
      <c r="G8" s="3"/>
      <c r="H8" s="3"/>
      <c r="I8" s="3"/>
      <c r="J8" s="3"/>
      <c r="K8" s="3"/>
      <c r="L8" s="3"/>
      <c r="M8" s="4"/>
      <c r="N8" s="27"/>
      <c r="O8" s="2"/>
      <c r="P8" s="3"/>
      <c r="Q8" s="9"/>
      <c r="R8" s="3"/>
      <c r="S8" s="3"/>
      <c r="T8" s="3"/>
      <c r="U8" s="3"/>
      <c r="V8" s="3"/>
      <c r="X8" s="27"/>
      <c r="Y8" s="2"/>
      <c r="Z8" s="3"/>
      <c r="AA8" s="9"/>
      <c r="AB8" s="3"/>
      <c r="AC8" s="3"/>
      <c r="AD8" s="3"/>
      <c r="AE8" s="3"/>
      <c r="AF8" s="3"/>
    </row>
    <row r="9" spans="1:32">
      <c r="A9" s="5"/>
      <c r="B9" s="6"/>
      <c r="C9" s="5"/>
      <c r="D9" s="7"/>
      <c r="E9" s="7"/>
      <c r="F9" s="7"/>
      <c r="G9" s="7"/>
      <c r="H9" s="7"/>
      <c r="I9" s="7"/>
      <c r="J9" s="7"/>
      <c r="K9" s="7"/>
      <c r="L9" s="7"/>
      <c r="M9" s="4"/>
      <c r="O9" s="7"/>
      <c r="P9" s="7"/>
      <c r="Q9" s="7"/>
      <c r="R9" s="7"/>
      <c r="S9" s="7"/>
      <c r="T9" s="7"/>
      <c r="U9" s="7"/>
      <c r="V9" s="7"/>
    </row>
    <row r="10" spans="1:32" ht="15.75">
      <c r="A10" s="16" t="s">
        <v>6</v>
      </c>
      <c r="B10" s="6"/>
      <c r="C10" s="5"/>
      <c r="D10" s="17" t="s">
        <v>3</v>
      </c>
      <c r="E10" s="7"/>
      <c r="F10" s="17" t="s">
        <v>14</v>
      </c>
      <c r="G10" s="7"/>
      <c r="H10" s="17" t="s">
        <v>15</v>
      </c>
      <c r="I10" s="7"/>
      <c r="J10" s="17" t="s">
        <v>4</v>
      </c>
      <c r="K10" s="7"/>
      <c r="L10" s="17" t="s">
        <v>5</v>
      </c>
      <c r="M10" s="4"/>
      <c r="N10" s="17" t="s">
        <v>3</v>
      </c>
      <c r="O10" s="7"/>
      <c r="P10" s="17" t="s">
        <v>14</v>
      </c>
      <c r="Q10" s="7"/>
      <c r="R10" s="17" t="s">
        <v>15</v>
      </c>
      <c r="S10" s="7"/>
      <c r="T10" s="17" t="s">
        <v>4</v>
      </c>
      <c r="U10" s="7"/>
      <c r="V10" s="17" t="s">
        <v>5</v>
      </c>
      <c r="X10" s="17" t="s">
        <v>3</v>
      </c>
      <c r="Y10" s="7"/>
      <c r="Z10" s="17" t="s">
        <v>14</v>
      </c>
      <c r="AA10" s="7"/>
      <c r="AB10" s="17" t="s">
        <v>15</v>
      </c>
      <c r="AC10" s="7"/>
      <c r="AD10" s="17" t="s">
        <v>4</v>
      </c>
      <c r="AE10" s="7"/>
      <c r="AF10" s="17" t="s">
        <v>5</v>
      </c>
    </row>
    <row r="11" spans="1:32">
      <c r="A11" s="5"/>
      <c r="B11" s="6"/>
      <c r="C11" s="5"/>
      <c r="D11" s="7"/>
      <c r="E11" s="7"/>
      <c r="F11" s="7"/>
      <c r="G11" s="7"/>
      <c r="H11" s="7"/>
      <c r="I11" s="7"/>
      <c r="J11" s="7"/>
      <c r="K11" s="7"/>
      <c r="L11" s="7"/>
      <c r="M11" s="4"/>
      <c r="N11" s="7"/>
      <c r="O11" s="7"/>
      <c r="P11" s="7"/>
      <c r="Q11" s="7"/>
      <c r="R11" s="7"/>
      <c r="S11" s="7"/>
      <c r="T11" s="7"/>
      <c r="U11" s="7"/>
      <c r="V11" s="7"/>
    </row>
    <row r="12" spans="1:32">
      <c r="A12" s="8">
        <v>0</v>
      </c>
      <c r="B12" s="6" t="s">
        <v>0</v>
      </c>
      <c r="C12" s="5"/>
      <c r="D12" s="23">
        <f>MROUND(N12*(1+D6),5)</f>
        <v>40000</v>
      </c>
      <c r="E12" s="7"/>
      <c r="F12" s="7">
        <f>D$12+3605</f>
        <v>43605</v>
      </c>
      <c r="G12" s="7"/>
      <c r="H12" s="7">
        <f>D$12+3605</f>
        <v>43605</v>
      </c>
      <c r="I12" s="7"/>
      <c r="J12" s="7">
        <f>D$12+3605</f>
        <v>43605</v>
      </c>
      <c r="K12" s="7"/>
      <c r="L12" s="7">
        <f>D$12+3605</f>
        <v>43605</v>
      </c>
      <c r="M12" s="4"/>
      <c r="N12" s="23">
        <v>38000</v>
      </c>
      <c r="O12" s="7"/>
      <c r="P12" s="7">
        <f>N$12+3605</f>
        <v>41605</v>
      </c>
      <c r="Q12" s="7"/>
      <c r="R12" s="7">
        <f>N$12+3605</f>
        <v>41605</v>
      </c>
      <c r="S12" s="7"/>
      <c r="T12" s="7">
        <f>N$12+3605</f>
        <v>41605</v>
      </c>
      <c r="U12" s="7"/>
      <c r="V12" s="7">
        <f>N$12+3605</f>
        <v>41605</v>
      </c>
      <c r="X12" s="76">
        <f t="shared" ref="X12:X18" si="0">D12-N12</f>
        <v>2000</v>
      </c>
      <c r="Z12" s="76">
        <f t="shared" ref="Z12:Z18" si="1">F12-P12</f>
        <v>2000</v>
      </c>
      <c r="AB12" s="76">
        <f t="shared" ref="AB12:AB18" si="2">H12-R12</f>
        <v>2000</v>
      </c>
      <c r="AD12" s="76">
        <f t="shared" ref="AD12:AD18" si="3">J12-T12</f>
        <v>2000</v>
      </c>
      <c r="AF12" s="76">
        <f t="shared" ref="AF12:AF18" si="4">L12-V12</f>
        <v>2000</v>
      </c>
    </row>
    <row r="13" spans="1:32">
      <c r="A13" s="8"/>
      <c r="B13" s="6" t="s">
        <v>1</v>
      </c>
      <c r="C13" s="5"/>
      <c r="D13" s="7">
        <f>N13+$H$6</f>
        <v>2300</v>
      </c>
      <c r="E13" s="7"/>
      <c r="F13" s="7">
        <f>P13+$H$6</f>
        <v>1502</v>
      </c>
      <c r="G13" s="7"/>
      <c r="H13" s="7">
        <f>R13+$H$6</f>
        <v>3604</v>
      </c>
      <c r="I13" s="7"/>
      <c r="J13" s="7">
        <f>T13+$H$6</f>
        <v>5173</v>
      </c>
      <c r="K13" s="7"/>
      <c r="L13" s="7">
        <f>V13+$H$6</f>
        <v>8630</v>
      </c>
      <c r="M13" s="4"/>
      <c r="N13" s="7">
        <v>2300</v>
      </c>
      <c r="O13" s="7"/>
      <c r="P13" s="7">
        <v>1502</v>
      </c>
      <c r="Q13" s="7"/>
      <c r="R13" s="7">
        <v>3604</v>
      </c>
      <c r="S13" s="7"/>
      <c r="T13" s="7">
        <v>5173</v>
      </c>
      <c r="U13" s="7"/>
      <c r="V13" s="7">
        <v>8630</v>
      </c>
      <c r="X13" s="76">
        <f t="shared" si="0"/>
        <v>0</v>
      </c>
      <c r="Z13" s="76">
        <f t="shared" si="1"/>
        <v>0</v>
      </c>
      <c r="AB13" s="76">
        <f t="shared" si="2"/>
        <v>0</v>
      </c>
      <c r="AD13" s="76">
        <f t="shared" si="3"/>
        <v>0</v>
      </c>
      <c r="AF13" s="76">
        <f t="shared" si="4"/>
        <v>0</v>
      </c>
    </row>
    <row r="14" spans="1:32">
      <c r="A14" s="8"/>
      <c r="B14" s="6" t="s">
        <v>8</v>
      </c>
      <c r="C14" s="5"/>
      <c r="D14" s="7">
        <v>950</v>
      </c>
      <c r="E14" s="7"/>
      <c r="F14" s="7">
        <v>950</v>
      </c>
      <c r="G14" s="7"/>
      <c r="H14" s="7">
        <v>950</v>
      </c>
      <c r="I14" s="7"/>
      <c r="J14" s="7">
        <v>950</v>
      </c>
      <c r="K14" s="7"/>
      <c r="L14" s="7">
        <v>950</v>
      </c>
      <c r="M14" s="4"/>
      <c r="N14" s="7">
        <v>950</v>
      </c>
      <c r="O14" s="7"/>
      <c r="P14" s="7">
        <v>950</v>
      </c>
      <c r="Q14" s="7"/>
      <c r="R14" s="7">
        <v>950</v>
      </c>
      <c r="S14" s="7"/>
      <c r="T14" s="7">
        <v>950</v>
      </c>
      <c r="U14" s="7"/>
      <c r="V14" s="7">
        <v>950</v>
      </c>
      <c r="X14" s="76">
        <f t="shared" si="0"/>
        <v>0</v>
      </c>
      <c r="Z14" s="76">
        <f t="shared" si="1"/>
        <v>0</v>
      </c>
      <c r="AB14" s="76">
        <f t="shared" si="2"/>
        <v>0</v>
      </c>
      <c r="AD14" s="76">
        <f t="shared" si="3"/>
        <v>0</v>
      </c>
      <c r="AF14" s="76">
        <f t="shared" si="4"/>
        <v>0</v>
      </c>
    </row>
    <row r="15" spans="1:32">
      <c r="A15" s="8"/>
      <c r="B15" s="6" t="s">
        <v>2</v>
      </c>
      <c r="C15" s="5"/>
      <c r="D15" s="7">
        <f>+D12+D13+D14</f>
        <v>43250</v>
      </c>
      <c r="E15" s="7"/>
      <c r="F15" s="7">
        <f>+F12+F13+F14</f>
        <v>46057</v>
      </c>
      <c r="G15" s="7"/>
      <c r="H15" s="7">
        <f>+H12+H13+H14</f>
        <v>48159</v>
      </c>
      <c r="I15" s="7"/>
      <c r="J15" s="7">
        <f>+J12+J13+J14</f>
        <v>49728</v>
      </c>
      <c r="K15" s="7"/>
      <c r="L15" s="7">
        <f>+L12+L13+L14</f>
        <v>53185</v>
      </c>
      <c r="M15" s="4"/>
      <c r="N15" s="7">
        <f>+N12+N13+N14</f>
        <v>41250</v>
      </c>
      <c r="O15" s="7"/>
      <c r="P15" s="7">
        <f>+P12+P13+P14</f>
        <v>44057</v>
      </c>
      <c r="Q15" s="7"/>
      <c r="R15" s="7">
        <f>+R12+R13+R14</f>
        <v>46159</v>
      </c>
      <c r="S15" s="7"/>
      <c r="T15" s="7">
        <f>+T12+T13+T14</f>
        <v>47728</v>
      </c>
      <c r="U15" s="7"/>
      <c r="V15" s="7">
        <f>+V12+V13+V14</f>
        <v>51185</v>
      </c>
      <c r="X15" s="76">
        <f t="shared" si="0"/>
        <v>2000</v>
      </c>
      <c r="Z15" s="76">
        <f t="shared" si="1"/>
        <v>2000</v>
      </c>
      <c r="AB15" s="76">
        <f t="shared" si="2"/>
        <v>2000</v>
      </c>
      <c r="AD15" s="76">
        <f t="shared" si="3"/>
        <v>2000</v>
      </c>
      <c r="AF15" s="76">
        <f t="shared" si="4"/>
        <v>2000</v>
      </c>
    </row>
    <row r="16" spans="1:32">
      <c r="A16" s="8"/>
      <c r="B16" s="6" t="s">
        <v>11</v>
      </c>
      <c r="C16" s="5"/>
      <c r="D16" s="7">
        <f>D15/$G$2</f>
        <v>216.25</v>
      </c>
      <c r="E16" s="7"/>
      <c r="F16" s="7">
        <f>F15/$G$2</f>
        <v>230.285</v>
      </c>
      <c r="G16" s="7"/>
      <c r="H16" s="7">
        <f>H15/$G$2</f>
        <v>240.79499999999999</v>
      </c>
      <c r="I16" s="7"/>
      <c r="J16" s="7">
        <f>J15/$G$2</f>
        <v>248.64</v>
      </c>
      <c r="K16" s="7"/>
      <c r="L16" s="7">
        <f>L15/$G$2</f>
        <v>265.92500000000001</v>
      </c>
      <c r="M16" s="4"/>
      <c r="N16" s="7">
        <f>N15/$G$2</f>
        <v>206.25</v>
      </c>
      <c r="O16" s="7"/>
      <c r="P16" s="7">
        <f>P15/$G$2</f>
        <v>220.285</v>
      </c>
      <c r="Q16" s="7"/>
      <c r="R16" s="7">
        <f>R15/$G$2</f>
        <v>230.79499999999999</v>
      </c>
      <c r="S16" s="7"/>
      <c r="T16" s="7">
        <f>T15/$G$2</f>
        <v>238.64</v>
      </c>
      <c r="U16" s="7"/>
      <c r="V16" s="7">
        <f>V15/$G$2</f>
        <v>255.92500000000001</v>
      </c>
      <c r="X16" s="76">
        <f t="shared" si="0"/>
        <v>10</v>
      </c>
      <c r="Z16" s="76">
        <f t="shared" si="1"/>
        <v>10</v>
      </c>
      <c r="AB16" s="76">
        <f t="shared" si="2"/>
        <v>10</v>
      </c>
      <c r="AD16" s="76">
        <f t="shared" si="3"/>
        <v>10</v>
      </c>
      <c r="AF16" s="76">
        <f t="shared" si="4"/>
        <v>10</v>
      </c>
    </row>
    <row r="17" spans="1:32">
      <c r="A17" s="8"/>
      <c r="B17" s="14" t="s">
        <v>12</v>
      </c>
      <c r="C17" s="15"/>
      <c r="D17" s="10">
        <f>D24-D16</f>
        <v>8.4749999999999943</v>
      </c>
      <c r="E17" s="10"/>
      <c r="F17" s="10">
        <f>F24-F16</f>
        <v>7.1750000000000114</v>
      </c>
      <c r="G17" s="10"/>
      <c r="H17" s="10">
        <f>H24-H16</f>
        <v>7.6050000000000182</v>
      </c>
      <c r="I17" s="10"/>
      <c r="J17" s="10">
        <f>J24-J16</f>
        <v>3.4400000000000261</v>
      </c>
      <c r="K17" s="10"/>
      <c r="L17" s="10">
        <f>L24-L16</f>
        <v>3.1100000000000136</v>
      </c>
      <c r="M17" s="8"/>
      <c r="N17" s="10">
        <f>N24-N16</f>
        <v>8.4749999999999943</v>
      </c>
      <c r="O17" s="10"/>
      <c r="P17" s="10">
        <f>P24-P16</f>
        <v>7.1750000000000114</v>
      </c>
      <c r="Q17" s="10"/>
      <c r="R17" s="10">
        <f>R24-R16</f>
        <v>7.6050000000000182</v>
      </c>
      <c r="S17" s="10"/>
      <c r="T17" s="10">
        <f>T24-T16</f>
        <v>3.4400000000000261</v>
      </c>
      <c r="U17" s="10"/>
      <c r="V17" s="10">
        <f>V24-V16</f>
        <v>3.1100000000000136</v>
      </c>
      <c r="X17" s="76">
        <f t="shared" si="0"/>
        <v>0</v>
      </c>
      <c r="Z17" s="76">
        <f t="shared" si="1"/>
        <v>0</v>
      </c>
      <c r="AB17" s="76">
        <f t="shared" si="2"/>
        <v>0</v>
      </c>
      <c r="AD17" s="76">
        <f t="shared" si="3"/>
        <v>0</v>
      </c>
      <c r="AF17" s="76">
        <f t="shared" si="4"/>
        <v>0</v>
      </c>
    </row>
    <row r="18" spans="1:32">
      <c r="A18" s="8"/>
      <c r="B18" s="20" t="s">
        <v>16</v>
      </c>
      <c r="C18" s="21"/>
      <c r="D18" s="22">
        <f>D23-D15</f>
        <v>1695</v>
      </c>
      <c r="E18" s="22"/>
      <c r="F18" s="22">
        <f>F23-F15</f>
        <v>1435</v>
      </c>
      <c r="G18" s="22"/>
      <c r="H18" s="22">
        <f>H23-H15</f>
        <v>1521</v>
      </c>
      <c r="I18" s="22"/>
      <c r="J18" s="22">
        <f>J23-J15</f>
        <v>688</v>
      </c>
      <c r="K18" s="22"/>
      <c r="L18" s="22">
        <f>L23-L15</f>
        <v>622</v>
      </c>
      <c r="M18" s="8"/>
      <c r="N18" s="22">
        <f>N23-N15</f>
        <v>1695</v>
      </c>
      <c r="O18" s="22"/>
      <c r="P18" s="22">
        <f>P23-P15</f>
        <v>1435</v>
      </c>
      <c r="Q18" s="22"/>
      <c r="R18" s="22">
        <f>R23-R15</f>
        <v>1521</v>
      </c>
      <c r="S18" s="22"/>
      <c r="T18" s="22">
        <f>T23-T15</f>
        <v>688</v>
      </c>
      <c r="U18" s="22"/>
      <c r="V18" s="22">
        <f>V23-V15</f>
        <v>622</v>
      </c>
      <c r="X18" s="76">
        <f t="shared" si="0"/>
        <v>0</v>
      </c>
      <c r="Z18" s="76">
        <f t="shared" si="1"/>
        <v>0</v>
      </c>
      <c r="AB18" s="76">
        <f t="shared" si="2"/>
        <v>0</v>
      </c>
      <c r="AD18" s="76">
        <f t="shared" si="3"/>
        <v>0</v>
      </c>
      <c r="AF18" s="76">
        <f t="shared" si="4"/>
        <v>0</v>
      </c>
    </row>
    <row r="19" spans="1:32">
      <c r="A19" s="5"/>
      <c r="B19" s="6"/>
      <c r="C19" s="5"/>
      <c r="D19" s="7"/>
      <c r="E19" s="7"/>
      <c r="F19" s="7"/>
      <c r="G19" s="7"/>
      <c r="H19" s="7"/>
      <c r="I19" s="7"/>
      <c r="J19" s="7"/>
      <c r="K19" s="7"/>
      <c r="L19" s="7"/>
      <c r="M19" s="4"/>
      <c r="N19" s="7"/>
      <c r="O19" s="7"/>
      <c r="P19" s="7"/>
      <c r="Q19" s="7"/>
      <c r="R19" s="7"/>
      <c r="S19" s="7"/>
      <c r="T19" s="7"/>
      <c r="U19" s="7"/>
      <c r="V19" s="7"/>
    </row>
    <row r="20" spans="1:32">
      <c r="A20" s="8">
        <v>1</v>
      </c>
      <c r="B20" s="6" t="s">
        <v>0</v>
      </c>
      <c r="C20" s="5"/>
      <c r="D20" s="7">
        <f>D$12+645</f>
        <v>40645</v>
      </c>
      <c r="E20" s="7"/>
      <c r="F20" s="7">
        <f>D$12+3605</f>
        <v>43605</v>
      </c>
      <c r="G20" s="7"/>
      <c r="H20" s="7">
        <f>D$12+3605</f>
        <v>43605</v>
      </c>
      <c r="I20" s="7"/>
      <c r="J20" s="7">
        <f>D$12+3605</f>
        <v>43605</v>
      </c>
      <c r="K20" s="7"/>
      <c r="L20" s="7">
        <f>D$12+3605</f>
        <v>43605</v>
      </c>
      <c r="M20" s="4"/>
      <c r="N20" s="7">
        <f>N$12+645</f>
        <v>38645</v>
      </c>
      <c r="O20" s="7"/>
      <c r="P20" s="7">
        <f>N$12+3605</f>
        <v>41605</v>
      </c>
      <c r="Q20" s="7"/>
      <c r="R20" s="7">
        <f>N$12+3605</f>
        <v>41605</v>
      </c>
      <c r="S20" s="7"/>
      <c r="T20" s="7">
        <f>N$12+3605</f>
        <v>41605</v>
      </c>
      <c r="U20" s="7"/>
      <c r="V20" s="7">
        <f>N$12+3605</f>
        <v>41605</v>
      </c>
      <c r="X20" s="76">
        <f t="shared" ref="X20:X26" si="5">D20-N20</f>
        <v>2000</v>
      </c>
      <c r="Z20" s="76">
        <f t="shared" ref="Z20:Z26" si="6">F20-P20</f>
        <v>2000</v>
      </c>
      <c r="AB20" s="76">
        <f t="shared" ref="AB20:AB26" si="7">H20-R20</f>
        <v>2000</v>
      </c>
      <c r="AD20" s="76">
        <f t="shared" ref="AD20:AD26" si="8">J20-T20</f>
        <v>2000</v>
      </c>
      <c r="AF20" s="76">
        <f t="shared" ref="AF20:AF26" si="9">L20-V20</f>
        <v>2000</v>
      </c>
    </row>
    <row r="21" spans="1:32">
      <c r="A21" s="8"/>
      <c r="B21" s="6" t="s">
        <v>1</v>
      </c>
      <c r="C21" s="5"/>
      <c r="D21" s="7">
        <f>N21+$H$6</f>
        <v>3350</v>
      </c>
      <c r="E21" s="7"/>
      <c r="F21" s="7">
        <f>P21+$H$6</f>
        <v>2937</v>
      </c>
      <c r="G21" s="7"/>
      <c r="H21" s="7">
        <f>R21+$H$6</f>
        <v>5125</v>
      </c>
      <c r="I21" s="7"/>
      <c r="J21" s="7">
        <f>T21+$H$6</f>
        <v>5861</v>
      </c>
      <c r="K21" s="7"/>
      <c r="L21" s="7">
        <f>V21+$H$6</f>
        <v>9252</v>
      </c>
      <c r="M21" s="4"/>
      <c r="N21" s="7">
        <v>3350</v>
      </c>
      <c r="O21" s="7"/>
      <c r="P21" s="7">
        <v>2937</v>
      </c>
      <c r="Q21" s="7"/>
      <c r="R21" s="7">
        <v>5125</v>
      </c>
      <c r="S21" s="7"/>
      <c r="T21" s="7">
        <v>5861</v>
      </c>
      <c r="U21" s="7"/>
      <c r="V21" s="7">
        <v>9252</v>
      </c>
      <c r="X21" s="76">
        <f t="shared" si="5"/>
        <v>0</v>
      </c>
      <c r="Z21" s="76">
        <f t="shared" si="6"/>
        <v>0</v>
      </c>
      <c r="AB21" s="76">
        <f t="shared" si="7"/>
        <v>0</v>
      </c>
      <c r="AD21" s="76">
        <f t="shared" si="8"/>
        <v>0</v>
      </c>
      <c r="AF21" s="76">
        <f t="shared" si="9"/>
        <v>0</v>
      </c>
    </row>
    <row r="22" spans="1:32">
      <c r="A22" s="8"/>
      <c r="B22" s="6" t="s">
        <v>8</v>
      </c>
      <c r="C22" s="5"/>
      <c r="D22" s="7">
        <v>950</v>
      </c>
      <c r="E22" s="7"/>
      <c r="F22" s="7">
        <v>950</v>
      </c>
      <c r="G22" s="7"/>
      <c r="H22" s="7">
        <v>950</v>
      </c>
      <c r="I22" s="7"/>
      <c r="J22" s="7">
        <v>950</v>
      </c>
      <c r="K22" s="7"/>
      <c r="L22" s="7">
        <v>950</v>
      </c>
      <c r="M22" s="4"/>
      <c r="N22" s="7">
        <v>950</v>
      </c>
      <c r="O22" s="7"/>
      <c r="P22" s="7">
        <v>950</v>
      </c>
      <c r="Q22" s="7"/>
      <c r="R22" s="7">
        <v>950</v>
      </c>
      <c r="S22" s="7"/>
      <c r="T22" s="7">
        <v>950</v>
      </c>
      <c r="U22" s="7"/>
      <c r="V22" s="7">
        <v>950</v>
      </c>
      <c r="X22" s="76">
        <f t="shared" si="5"/>
        <v>0</v>
      </c>
      <c r="Z22" s="76">
        <f t="shared" si="6"/>
        <v>0</v>
      </c>
      <c r="AB22" s="76">
        <f t="shared" si="7"/>
        <v>0</v>
      </c>
      <c r="AD22" s="76">
        <f t="shared" si="8"/>
        <v>0</v>
      </c>
      <c r="AF22" s="76">
        <f t="shared" si="9"/>
        <v>0</v>
      </c>
    </row>
    <row r="23" spans="1:32">
      <c r="A23" s="8"/>
      <c r="B23" s="6" t="s">
        <v>2</v>
      </c>
      <c r="C23" s="5"/>
      <c r="D23" s="7">
        <f>+D20+D21+D22</f>
        <v>44945</v>
      </c>
      <c r="E23" s="7"/>
      <c r="F23" s="7">
        <f>+F20+F21+F22</f>
        <v>47492</v>
      </c>
      <c r="G23" s="7"/>
      <c r="H23" s="7">
        <f>+H20+H21+H22</f>
        <v>49680</v>
      </c>
      <c r="I23" s="7"/>
      <c r="J23" s="7">
        <f>+J20+J21+J22</f>
        <v>50416</v>
      </c>
      <c r="K23" s="7"/>
      <c r="L23" s="7">
        <f>+L20+L21+L22</f>
        <v>53807</v>
      </c>
      <c r="M23" s="4"/>
      <c r="N23" s="7">
        <f>+N20+N21+N22</f>
        <v>42945</v>
      </c>
      <c r="O23" s="7"/>
      <c r="P23" s="7">
        <f>+P20+P21+P22</f>
        <v>45492</v>
      </c>
      <c r="Q23" s="7"/>
      <c r="R23" s="7">
        <f>+R20+R21+R22</f>
        <v>47680</v>
      </c>
      <c r="S23" s="7"/>
      <c r="T23" s="7">
        <f>+T20+T21+T22</f>
        <v>48416</v>
      </c>
      <c r="U23" s="7"/>
      <c r="V23" s="7">
        <f>+V20+V21+V22</f>
        <v>51807</v>
      </c>
      <c r="X23" s="76">
        <f t="shared" si="5"/>
        <v>2000</v>
      </c>
      <c r="Z23" s="76">
        <f t="shared" si="6"/>
        <v>2000</v>
      </c>
      <c r="AB23" s="76">
        <f t="shared" si="7"/>
        <v>2000</v>
      </c>
      <c r="AD23" s="76">
        <f t="shared" si="8"/>
        <v>2000</v>
      </c>
      <c r="AF23" s="76">
        <f t="shared" si="9"/>
        <v>2000</v>
      </c>
    </row>
    <row r="24" spans="1:32">
      <c r="A24" s="8"/>
      <c r="B24" s="6" t="s">
        <v>11</v>
      </c>
      <c r="C24" s="5"/>
      <c r="D24" s="7">
        <f>D23/$G$2</f>
        <v>224.72499999999999</v>
      </c>
      <c r="E24" s="7"/>
      <c r="F24" s="7">
        <f>F23/$G$2</f>
        <v>237.46</v>
      </c>
      <c r="G24" s="7"/>
      <c r="H24" s="7">
        <f>H23/$G$2</f>
        <v>248.4</v>
      </c>
      <c r="I24" s="7"/>
      <c r="J24" s="7">
        <f>J23/$G$2</f>
        <v>252.08</v>
      </c>
      <c r="K24" s="7"/>
      <c r="L24" s="7">
        <f>L23/$G$2</f>
        <v>269.03500000000003</v>
      </c>
      <c r="M24" s="4"/>
      <c r="N24" s="7">
        <f>N23/$G$2</f>
        <v>214.72499999999999</v>
      </c>
      <c r="O24" s="7"/>
      <c r="P24" s="7">
        <f>P23/$G$2</f>
        <v>227.46</v>
      </c>
      <c r="Q24" s="7"/>
      <c r="R24" s="7">
        <f>R23/$G$2</f>
        <v>238.4</v>
      </c>
      <c r="S24" s="7"/>
      <c r="T24" s="7">
        <f>T23/$G$2</f>
        <v>242.08</v>
      </c>
      <c r="U24" s="7"/>
      <c r="V24" s="7">
        <f>V23/$G$2</f>
        <v>259.03500000000003</v>
      </c>
      <c r="X24" s="76">
        <f t="shared" si="5"/>
        <v>10</v>
      </c>
      <c r="Z24" s="76">
        <f t="shared" si="6"/>
        <v>10</v>
      </c>
      <c r="AB24" s="76">
        <f t="shared" si="7"/>
        <v>10</v>
      </c>
      <c r="AD24" s="76">
        <f t="shared" si="8"/>
        <v>10</v>
      </c>
      <c r="AF24" s="76">
        <f t="shared" si="9"/>
        <v>10</v>
      </c>
    </row>
    <row r="25" spans="1:32">
      <c r="A25" s="8"/>
      <c r="B25" s="14" t="s">
        <v>12</v>
      </c>
      <c r="C25" s="15"/>
      <c r="D25" s="10">
        <f>D32-D24</f>
        <v>8.0000000000012506E-2</v>
      </c>
      <c r="E25" s="10"/>
      <c r="F25" s="10">
        <f>F32-F24</f>
        <v>7.9999999999984084E-2</v>
      </c>
      <c r="G25" s="10"/>
      <c r="H25" s="10">
        <f>H32-H24</f>
        <v>8.5000000000007958E-2</v>
      </c>
      <c r="I25" s="10"/>
      <c r="J25" s="10">
        <f>J32-J24</f>
        <v>7.9999999999984084E-2</v>
      </c>
      <c r="K25" s="10"/>
      <c r="L25" s="10">
        <f>L32-L24</f>
        <v>0</v>
      </c>
      <c r="M25" s="8"/>
      <c r="N25" s="10">
        <f>N32-N24</f>
        <v>8.0000000000012506E-2</v>
      </c>
      <c r="O25" s="10"/>
      <c r="P25" s="10">
        <f>P32-P24</f>
        <v>7.9999999999984084E-2</v>
      </c>
      <c r="Q25" s="10"/>
      <c r="R25" s="10">
        <f>R32-R24</f>
        <v>8.5000000000007958E-2</v>
      </c>
      <c r="S25" s="10"/>
      <c r="T25" s="10">
        <f>T32-T24</f>
        <v>7.9999999999984084E-2</v>
      </c>
      <c r="U25" s="10"/>
      <c r="V25" s="10">
        <f>V32-V24</f>
        <v>0</v>
      </c>
      <c r="X25" s="76">
        <f t="shared" si="5"/>
        <v>0</v>
      </c>
      <c r="Z25" s="76">
        <f t="shared" si="6"/>
        <v>0</v>
      </c>
      <c r="AB25" s="76">
        <f t="shared" si="7"/>
        <v>0</v>
      </c>
      <c r="AD25" s="76">
        <f t="shared" si="8"/>
        <v>0</v>
      </c>
      <c r="AF25" s="76">
        <f t="shared" si="9"/>
        <v>0</v>
      </c>
    </row>
    <row r="26" spans="1:32">
      <c r="A26" s="8"/>
      <c r="B26" s="20" t="s">
        <v>16</v>
      </c>
      <c r="C26" s="21"/>
      <c r="D26" s="22">
        <f>D31-D23</f>
        <v>16</v>
      </c>
      <c r="E26" s="22"/>
      <c r="F26" s="22">
        <f>F31-F23</f>
        <v>16</v>
      </c>
      <c r="G26" s="22"/>
      <c r="H26" s="22">
        <f>H31-H23</f>
        <v>17</v>
      </c>
      <c r="I26" s="22"/>
      <c r="J26" s="22">
        <f>J31-J23</f>
        <v>16</v>
      </c>
      <c r="K26" s="22"/>
      <c r="L26" s="22">
        <f>L31-L23</f>
        <v>0</v>
      </c>
      <c r="M26" s="8"/>
      <c r="N26" s="22">
        <f>N31-N23</f>
        <v>16</v>
      </c>
      <c r="O26" s="22"/>
      <c r="P26" s="22">
        <f>P31-P23</f>
        <v>16</v>
      </c>
      <c r="Q26" s="22"/>
      <c r="R26" s="22">
        <f>R31-R23</f>
        <v>17</v>
      </c>
      <c r="S26" s="22"/>
      <c r="T26" s="22">
        <f>T31-T23</f>
        <v>16</v>
      </c>
      <c r="U26" s="22"/>
      <c r="V26" s="22">
        <f>V31-V23</f>
        <v>0</v>
      </c>
      <c r="X26" s="76">
        <f t="shared" si="5"/>
        <v>0</v>
      </c>
      <c r="Z26" s="76">
        <f t="shared" si="6"/>
        <v>0</v>
      </c>
      <c r="AB26" s="76">
        <f t="shared" si="7"/>
        <v>0</v>
      </c>
      <c r="AD26" s="76">
        <f t="shared" si="8"/>
        <v>0</v>
      </c>
      <c r="AF26" s="76">
        <f t="shared" si="9"/>
        <v>0</v>
      </c>
    </row>
    <row r="27" spans="1:32">
      <c r="A27" s="5"/>
      <c r="B27" s="6"/>
      <c r="C27" s="5"/>
      <c r="D27" s="7"/>
      <c r="E27" s="7"/>
      <c r="F27" s="7"/>
      <c r="G27" s="7"/>
      <c r="H27" s="7"/>
      <c r="I27" s="7"/>
      <c r="J27" s="7"/>
      <c r="K27" s="7"/>
      <c r="L27" s="7"/>
      <c r="M27" s="4"/>
      <c r="N27" s="7"/>
      <c r="O27" s="7"/>
      <c r="P27" s="7"/>
      <c r="Q27" s="7"/>
      <c r="R27" s="7"/>
      <c r="S27" s="7"/>
      <c r="T27" s="7"/>
      <c r="U27" s="7"/>
      <c r="V27" s="7"/>
    </row>
    <row r="28" spans="1:32">
      <c r="A28" s="8">
        <v>2</v>
      </c>
      <c r="B28" s="6" t="s">
        <v>0</v>
      </c>
      <c r="C28" s="5"/>
      <c r="D28" s="7">
        <f>D$12+645</f>
        <v>40645</v>
      </c>
      <c r="E28" s="7"/>
      <c r="F28" s="7">
        <f>D$12+3605</f>
        <v>43605</v>
      </c>
      <c r="G28" s="7"/>
      <c r="H28" s="7">
        <f>D$12+3605</f>
        <v>43605</v>
      </c>
      <c r="I28" s="7"/>
      <c r="J28" s="7">
        <f>D$12+3605</f>
        <v>43605</v>
      </c>
      <c r="K28" s="7"/>
      <c r="L28" s="7">
        <f>D$12+3605</f>
        <v>43605</v>
      </c>
      <c r="M28" s="4"/>
      <c r="N28" s="7">
        <f>N$12+645</f>
        <v>38645</v>
      </c>
      <c r="O28" s="7"/>
      <c r="P28" s="7">
        <f>N$12+3605</f>
        <v>41605</v>
      </c>
      <c r="Q28" s="7"/>
      <c r="R28" s="7">
        <f>N$12+3605</f>
        <v>41605</v>
      </c>
      <c r="S28" s="7"/>
      <c r="T28" s="7">
        <f>N$12+3605</f>
        <v>41605</v>
      </c>
      <c r="U28" s="7"/>
      <c r="V28" s="7">
        <f>N$12+3605</f>
        <v>41605</v>
      </c>
      <c r="X28" s="76">
        <f t="shared" ref="X28:X34" si="10">D28-N28</f>
        <v>2000</v>
      </c>
      <c r="Z28" s="76">
        <f t="shared" ref="Z28:Z34" si="11">F28-P28</f>
        <v>2000</v>
      </c>
      <c r="AB28" s="76">
        <f t="shared" ref="AB28:AB34" si="12">H28-R28</f>
        <v>2000</v>
      </c>
      <c r="AD28" s="76">
        <f t="shared" ref="AD28:AD34" si="13">J28-T28</f>
        <v>2000</v>
      </c>
      <c r="AF28" s="76">
        <f t="shared" ref="AF28:AF34" si="14">L28-V28</f>
        <v>2000</v>
      </c>
    </row>
    <row r="29" spans="1:32">
      <c r="A29" s="8"/>
      <c r="B29" s="6" t="s">
        <v>1</v>
      </c>
      <c r="C29" s="5"/>
      <c r="D29" s="7">
        <f>N29+$H$6</f>
        <v>3366</v>
      </c>
      <c r="E29" s="7"/>
      <c r="F29" s="7">
        <f>P29+$H$6</f>
        <v>2953</v>
      </c>
      <c r="G29" s="7"/>
      <c r="H29" s="7">
        <f>R29+$H$6</f>
        <v>5142</v>
      </c>
      <c r="I29" s="7"/>
      <c r="J29" s="7">
        <f>T29+$H$6</f>
        <v>5877</v>
      </c>
      <c r="K29" s="7"/>
      <c r="L29" s="7">
        <f>V29+$H$6</f>
        <v>9252</v>
      </c>
      <c r="M29" s="4"/>
      <c r="N29" s="7">
        <v>3366</v>
      </c>
      <c r="O29" s="7"/>
      <c r="P29" s="7">
        <v>2953</v>
      </c>
      <c r="Q29" s="7"/>
      <c r="R29" s="7">
        <v>5142</v>
      </c>
      <c r="S29" s="7"/>
      <c r="T29" s="7">
        <v>5877</v>
      </c>
      <c r="U29" s="7"/>
      <c r="V29" s="7">
        <v>9252</v>
      </c>
      <c r="X29" s="76">
        <f t="shared" si="10"/>
        <v>0</v>
      </c>
      <c r="Z29" s="76">
        <f t="shared" si="11"/>
        <v>0</v>
      </c>
      <c r="AB29" s="76">
        <f t="shared" si="12"/>
        <v>0</v>
      </c>
      <c r="AD29" s="76">
        <f t="shared" si="13"/>
        <v>0</v>
      </c>
      <c r="AF29" s="76">
        <f t="shared" si="14"/>
        <v>0</v>
      </c>
    </row>
    <row r="30" spans="1:32">
      <c r="A30" s="8"/>
      <c r="B30" s="6" t="s">
        <v>8</v>
      </c>
      <c r="C30" s="5"/>
      <c r="D30" s="7">
        <v>950</v>
      </c>
      <c r="E30" s="7"/>
      <c r="F30" s="7">
        <v>950</v>
      </c>
      <c r="G30" s="7"/>
      <c r="H30" s="7">
        <v>950</v>
      </c>
      <c r="I30" s="7"/>
      <c r="J30" s="7">
        <v>950</v>
      </c>
      <c r="K30" s="7"/>
      <c r="L30" s="7">
        <v>950</v>
      </c>
      <c r="M30" s="4"/>
      <c r="N30" s="7">
        <v>950</v>
      </c>
      <c r="O30" s="7"/>
      <c r="P30" s="7">
        <v>950</v>
      </c>
      <c r="Q30" s="7"/>
      <c r="R30" s="7">
        <v>950</v>
      </c>
      <c r="S30" s="7"/>
      <c r="T30" s="7">
        <v>950</v>
      </c>
      <c r="U30" s="7"/>
      <c r="V30" s="7">
        <v>950</v>
      </c>
      <c r="X30" s="76">
        <f t="shared" si="10"/>
        <v>0</v>
      </c>
      <c r="Z30" s="76">
        <f t="shared" si="11"/>
        <v>0</v>
      </c>
      <c r="AB30" s="76">
        <f t="shared" si="12"/>
        <v>0</v>
      </c>
      <c r="AD30" s="76">
        <f t="shared" si="13"/>
        <v>0</v>
      </c>
      <c r="AF30" s="76">
        <f t="shared" si="14"/>
        <v>0</v>
      </c>
    </row>
    <row r="31" spans="1:32">
      <c r="A31" s="8"/>
      <c r="B31" s="6" t="s">
        <v>2</v>
      </c>
      <c r="C31" s="5"/>
      <c r="D31" s="7">
        <f>+D28+D29+D30</f>
        <v>44961</v>
      </c>
      <c r="E31" s="7"/>
      <c r="F31" s="7">
        <f>+F28+F29+F30</f>
        <v>47508</v>
      </c>
      <c r="G31" s="7"/>
      <c r="H31" s="7">
        <f>+H28+H29+H30</f>
        <v>49697</v>
      </c>
      <c r="I31" s="7"/>
      <c r="J31" s="7">
        <f>+J28+J29+J30</f>
        <v>50432</v>
      </c>
      <c r="K31" s="7"/>
      <c r="L31" s="7">
        <f>+L28+L29+L30</f>
        <v>53807</v>
      </c>
      <c r="M31" s="4"/>
      <c r="N31" s="7">
        <f>+N28+N29+N30</f>
        <v>42961</v>
      </c>
      <c r="O31" s="7"/>
      <c r="P31" s="7">
        <f>+P28+P29+P30</f>
        <v>45508</v>
      </c>
      <c r="Q31" s="7"/>
      <c r="R31" s="7">
        <f>+R28+R29+R30</f>
        <v>47697</v>
      </c>
      <c r="S31" s="7"/>
      <c r="T31" s="7">
        <f>+T28+T29+T30</f>
        <v>48432</v>
      </c>
      <c r="U31" s="7"/>
      <c r="V31" s="7">
        <f>+V28+V29+V30</f>
        <v>51807</v>
      </c>
      <c r="X31" s="76">
        <f t="shared" si="10"/>
        <v>2000</v>
      </c>
      <c r="Z31" s="76">
        <f t="shared" si="11"/>
        <v>2000</v>
      </c>
      <c r="AB31" s="76">
        <f t="shared" si="12"/>
        <v>2000</v>
      </c>
      <c r="AD31" s="76">
        <f t="shared" si="13"/>
        <v>2000</v>
      </c>
      <c r="AF31" s="76">
        <f t="shared" si="14"/>
        <v>2000</v>
      </c>
    </row>
    <row r="32" spans="1:32">
      <c r="A32" s="8"/>
      <c r="B32" s="6" t="s">
        <v>11</v>
      </c>
      <c r="C32" s="5"/>
      <c r="D32" s="7">
        <f>D31/$G$2</f>
        <v>224.80500000000001</v>
      </c>
      <c r="E32" s="7"/>
      <c r="F32" s="7">
        <f>F31/$G$2</f>
        <v>237.54</v>
      </c>
      <c r="G32" s="7"/>
      <c r="H32" s="7">
        <f>H31/$G$2</f>
        <v>248.48500000000001</v>
      </c>
      <c r="I32" s="7"/>
      <c r="J32" s="7">
        <f>J31/$G$2</f>
        <v>252.16</v>
      </c>
      <c r="K32" s="7"/>
      <c r="L32" s="7">
        <f>L31/$G$2</f>
        <v>269.03500000000003</v>
      </c>
      <c r="M32" s="4"/>
      <c r="N32" s="7">
        <f>N31/$G$2</f>
        <v>214.80500000000001</v>
      </c>
      <c r="O32" s="7"/>
      <c r="P32" s="7">
        <f>P31/$G$2</f>
        <v>227.54</v>
      </c>
      <c r="Q32" s="7"/>
      <c r="R32" s="7">
        <f>R31/$G$2</f>
        <v>238.48500000000001</v>
      </c>
      <c r="S32" s="7"/>
      <c r="T32" s="7">
        <f>T31/$G$2</f>
        <v>242.16</v>
      </c>
      <c r="U32" s="7"/>
      <c r="V32" s="7">
        <f>V31/$G$2</f>
        <v>259.03500000000003</v>
      </c>
      <c r="X32" s="76">
        <f t="shared" si="10"/>
        <v>10</v>
      </c>
      <c r="Z32" s="76">
        <f t="shared" si="11"/>
        <v>10</v>
      </c>
      <c r="AB32" s="76">
        <f t="shared" si="12"/>
        <v>10</v>
      </c>
      <c r="AD32" s="76">
        <f t="shared" si="13"/>
        <v>10</v>
      </c>
      <c r="AF32" s="76">
        <f t="shared" si="14"/>
        <v>10</v>
      </c>
    </row>
    <row r="33" spans="1:32">
      <c r="A33" s="8"/>
      <c r="B33" s="14" t="s">
        <v>12</v>
      </c>
      <c r="C33" s="15"/>
      <c r="D33" s="10">
        <f>D40-D32</f>
        <v>0.49500000000000455</v>
      </c>
      <c r="E33" s="10"/>
      <c r="F33" s="10">
        <f>F40-F32</f>
        <v>0.51500000000001478</v>
      </c>
      <c r="G33" s="10"/>
      <c r="H33" s="10">
        <f>H40-H32</f>
        <v>0.5</v>
      </c>
      <c r="I33" s="10"/>
      <c r="J33" s="10">
        <f>J40-J32</f>
        <v>2.835000000000008</v>
      </c>
      <c r="K33" s="10"/>
      <c r="L33" s="10">
        <f>L40-L32</f>
        <v>3.6599999999999682</v>
      </c>
      <c r="M33" s="8"/>
      <c r="N33" s="10">
        <f>N40-N32</f>
        <v>0.49500000000000455</v>
      </c>
      <c r="O33" s="10"/>
      <c r="P33" s="10">
        <f>P40-P32</f>
        <v>0.51500000000001478</v>
      </c>
      <c r="Q33" s="10"/>
      <c r="R33" s="10">
        <f>R40-R32</f>
        <v>0.5</v>
      </c>
      <c r="S33" s="10"/>
      <c r="T33" s="10">
        <f>T40-T32</f>
        <v>2.835000000000008</v>
      </c>
      <c r="U33" s="10"/>
      <c r="V33" s="10">
        <f>V40-V32</f>
        <v>3.6599999999999682</v>
      </c>
      <c r="X33" s="76">
        <f t="shared" si="10"/>
        <v>0</v>
      </c>
      <c r="Z33" s="76">
        <f t="shared" si="11"/>
        <v>0</v>
      </c>
      <c r="AB33" s="76">
        <f t="shared" si="12"/>
        <v>0</v>
      </c>
      <c r="AD33" s="76">
        <f t="shared" si="13"/>
        <v>0</v>
      </c>
      <c r="AF33" s="76">
        <f t="shared" si="14"/>
        <v>0</v>
      </c>
    </row>
    <row r="34" spans="1:32">
      <c r="A34" s="8"/>
      <c r="B34" s="20" t="s">
        <v>16</v>
      </c>
      <c r="C34" s="21"/>
      <c r="D34" s="22">
        <f>D39-D31</f>
        <v>99</v>
      </c>
      <c r="E34" s="22"/>
      <c r="F34" s="22">
        <f>F39-F31</f>
        <v>103</v>
      </c>
      <c r="G34" s="22"/>
      <c r="H34" s="22">
        <f>H39-H31</f>
        <v>100</v>
      </c>
      <c r="I34" s="22"/>
      <c r="J34" s="22">
        <f>J39-J31</f>
        <v>567</v>
      </c>
      <c r="K34" s="22"/>
      <c r="L34" s="22">
        <f>L39-L31</f>
        <v>732</v>
      </c>
      <c r="M34" s="8"/>
      <c r="N34" s="22">
        <f>N39-N31</f>
        <v>99</v>
      </c>
      <c r="O34" s="22"/>
      <c r="P34" s="22">
        <f>P39-P31</f>
        <v>103</v>
      </c>
      <c r="Q34" s="22"/>
      <c r="R34" s="22">
        <f>R39-R31</f>
        <v>100</v>
      </c>
      <c r="S34" s="22"/>
      <c r="T34" s="22">
        <f>T39-T31</f>
        <v>567</v>
      </c>
      <c r="U34" s="22"/>
      <c r="V34" s="22">
        <f>V39-V31</f>
        <v>732</v>
      </c>
      <c r="X34" s="76">
        <f t="shared" si="10"/>
        <v>0</v>
      </c>
      <c r="Z34" s="76">
        <f t="shared" si="11"/>
        <v>0</v>
      </c>
      <c r="AB34" s="76">
        <f t="shared" si="12"/>
        <v>0</v>
      </c>
      <c r="AD34" s="76">
        <f t="shared" si="13"/>
        <v>0</v>
      </c>
      <c r="AF34" s="76">
        <f t="shared" si="14"/>
        <v>0</v>
      </c>
    </row>
    <row r="35" spans="1:32">
      <c r="A35" s="5"/>
      <c r="B35" s="6"/>
      <c r="C35" s="5"/>
      <c r="D35" s="7"/>
      <c r="E35" s="7"/>
      <c r="F35" s="7"/>
      <c r="G35" s="7"/>
      <c r="H35" s="7"/>
      <c r="I35" s="7"/>
      <c r="J35" s="7"/>
      <c r="K35" s="7"/>
      <c r="L35" s="7"/>
      <c r="M35" s="4"/>
      <c r="N35" s="7"/>
      <c r="O35" s="7"/>
      <c r="P35" s="7"/>
      <c r="Q35" s="7"/>
      <c r="R35" s="7"/>
      <c r="S35" s="7"/>
      <c r="T35" s="7"/>
      <c r="U35" s="7"/>
      <c r="V35" s="7"/>
    </row>
    <row r="36" spans="1:32">
      <c r="A36" s="8">
        <v>3</v>
      </c>
      <c r="B36" s="6" t="s">
        <v>0</v>
      </c>
      <c r="C36" s="5"/>
      <c r="D36" s="7">
        <f>D$12+645</f>
        <v>40645</v>
      </c>
      <c r="E36" s="7"/>
      <c r="F36" s="7">
        <f>D$12+3605</f>
        <v>43605</v>
      </c>
      <c r="G36" s="7"/>
      <c r="H36" s="7">
        <f>D$12+3605</f>
        <v>43605</v>
      </c>
      <c r="I36" s="7"/>
      <c r="J36" s="7">
        <f>D$12+3605</f>
        <v>43605</v>
      </c>
      <c r="K36" s="7"/>
      <c r="L36" s="7">
        <f>D$12+3605</f>
        <v>43605</v>
      </c>
      <c r="M36" s="4"/>
      <c r="N36" s="7">
        <f>N$12+645</f>
        <v>38645</v>
      </c>
      <c r="O36" s="7"/>
      <c r="P36" s="7">
        <f>N$12+3605</f>
        <v>41605</v>
      </c>
      <c r="Q36" s="7"/>
      <c r="R36" s="7">
        <f>N$12+3605</f>
        <v>41605</v>
      </c>
      <c r="S36" s="7"/>
      <c r="T36" s="7">
        <f>N$12+3605</f>
        <v>41605</v>
      </c>
      <c r="U36" s="7"/>
      <c r="V36" s="7">
        <f>N$12+3605</f>
        <v>41605</v>
      </c>
      <c r="X36" s="76">
        <f t="shared" ref="X36:X42" si="15">D36-N36</f>
        <v>2000</v>
      </c>
      <c r="Z36" s="76">
        <f t="shared" ref="Z36:Z42" si="16">F36-P36</f>
        <v>2000</v>
      </c>
      <c r="AB36" s="76">
        <f t="shared" ref="AB36:AB42" si="17">H36-R36</f>
        <v>2000</v>
      </c>
      <c r="AD36" s="76">
        <f t="shared" ref="AD36:AD42" si="18">J36-T36</f>
        <v>2000</v>
      </c>
      <c r="AF36" s="76">
        <f t="shared" ref="AF36:AF42" si="19">L36-V36</f>
        <v>2000</v>
      </c>
    </row>
    <row r="37" spans="1:32">
      <c r="A37" s="8"/>
      <c r="B37" s="6" t="s">
        <v>1</v>
      </c>
      <c r="C37" s="5"/>
      <c r="D37" s="7">
        <f>N37+$H$6</f>
        <v>3465</v>
      </c>
      <c r="E37" s="7"/>
      <c r="F37" s="7">
        <f>P37+$H$6</f>
        <v>3056</v>
      </c>
      <c r="G37" s="7"/>
      <c r="H37" s="7">
        <f>R37+$H$6</f>
        <v>5242</v>
      </c>
      <c r="I37" s="7"/>
      <c r="J37" s="7">
        <f>T37+$H$6</f>
        <v>6444</v>
      </c>
      <c r="K37" s="7"/>
      <c r="L37" s="7">
        <f>V37+$H$6</f>
        <v>9984</v>
      </c>
      <c r="M37" s="4"/>
      <c r="N37" s="7">
        <v>3465</v>
      </c>
      <c r="O37" s="7"/>
      <c r="P37" s="7">
        <v>3056</v>
      </c>
      <c r="Q37" s="7"/>
      <c r="R37" s="7">
        <v>5242</v>
      </c>
      <c r="S37" s="7"/>
      <c r="T37" s="7">
        <v>6444</v>
      </c>
      <c r="U37" s="7"/>
      <c r="V37" s="7">
        <v>9984</v>
      </c>
      <c r="X37" s="76">
        <f t="shared" si="15"/>
        <v>0</v>
      </c>
      <c r="Z37" s="76">
        <f t="shared" si="16"/>
        <v>0</v>
      </c>
      <c r="AB37" s="76">
        <f t="shared" si="17"/>
        <v>0</v>
      </c>
      <c r="AD37" s="76">
        <f t="shared" si="18"/>
        <v>0</v>
      </c>
      <c r="AF37" s="76">
        <f t="shared" si="19"/>
        <v>0</v>
      </c>
    </row>
    <row r="38" spans="1:32">
      <c r="A38" s="8"/>
      <c r="B38" s="6" t="s">
        <v>8</v>
      </c>
      <c r="C38" s="5"/>
      <c r="D38" s="7">
        <v>950</v>
      </c>
      <c r="E38" s="7"/>
      <c r="F38" s="7">
        <v>950</v>
      </c>
      <c r="G38" s="7"/>
      <c r="H38" s="7">
        <v>950</v>
      </c>
      <c r="I38" s="7"/>
      <c r="J38" s="7">
        <v>950</v>
      </c>
      <c r="K38" s="7"/>
      <c r="L38" s="7">
        <v>950</v>
      </c>
      <c r="M38" s="4"/>
      <c r="N38" s="7">
        <v>950</v>
      </c>
      <c r="O38" s="7"/>
      <c r="P38" s="7">
        <v>950</v>
      </c>
      <c r="Q38" s="7"/>
      <c r="R38" s="7">
        <v>950</v>
      </c>
      <c r="S38" s="7"/>
      <c r="T38" s="7">
        <v>950</v>
      </c>
      <c r="U38" s="7"/>
      <c r="V38" s="7">
        <v>950</v>
      </c>
      <c r="X38" s="76">
        <f t="shared" si="15"/>
        <v>0</v>
      </c>
      <c r="Z38" s="76">
        <f t="shared" si="16"/>
        <v>0</v>
      </c>
      <c r="AB38" s="76">
        <f t="shared" si="17"/>
        <v>0</v>
      </c>
      <c r="AD38" s="76">
        <f t="shared" si="18"/>
        <v>0</v>
      </c>
      <c r="AF38" s="76">
        <f t="shared" si="19"/>
        <v>0</v>
      </c>
    </row>
    <row r="39" spans="1:32">
      <c r="A39" s="8"/>
      <c r="B39" s="6" t="s">
        <v>2</v>
      </c>
      <c r="C39" s="5"/>
      <c r="D39" s="7">
        <f>+D36+D37+D38</f>
        <v>45060</v>
      </c>
      <c r="E39" s="7"/>
      <c r="F39" s="7">
        <f>+F36+F37+F38</f>
        <v>47611</v>
      </c>
      <c r="G39" s="7"/>
      <c r="H39" s="7">
        <f>+H36+H37+H38</f>
        <v>49797</v>
      </c>
      <c r="I39" s="7"/>
      <c r="J39" s="7">
        <f>+J36+J37+J38</f>
        <v>50999</v>
      </c>
      <c r="K39" s="7"/>
      <c r="L39" s="7">
        <f>+L36+L37+L38</f>
        <v>54539</v>
      </c>
      <c r="M39" s="4"/>
      <c r="N39" s="7">
        <f>+N36+N37+N38</f>
        <v>43060</v>
      </c>
      <c r="O39" s="7"/>
      <c r="P39" s="7">
        <f>+P36+P37+P38</f>
        <v>45611</v>
      </c>
      <c r="Q39" s="7"/>
      <c r="R39" s="7">
        <f>+R36+R37+R38</f>
        <v>47797</v>
      </c>
      <c r="S39" s="7"/>
      <c r="T39" s="7">
        <f>+T36+T37+T38</f>
        <v>48999</v>
      </c>
      <c r="U39" s="7"/>
      <c r="V39" s="7">
        <f>+V36+V37+V38</f>
        <v>52539</v>
      </c>
      <c r="X39" s="76">
        <f t="shared" si="15"/>
        <v>2000</v>
      </c>
      <c r="Z39" s="76">
        <f t="shared" si="16"/>
        <v>2000</v>
      </c>
      <c r="AB39" s="76">
        <f t="shared" si="17"/>
        <v>2000</v>
      </c>
      <c r="AD39" s="76">
        <f t="shared" si="18"/>
        <v>2000</v>
      </c>
      <c r="AF39" s="76">
        <f t="shared" si="19"/>
        <v>2000</v>
      </c>
    </row>
    <row r="40" spans="1:32">
      <c r="A40" s="8"/>
      <c r="B40" s="6" t="s">
        <v>11</v>
      </c>
      <c r="C40" s="5"/>
      <c r="D40" s="7">
        <f>D39/$G$2</f>
        <v>225.3</v>
      </c>
      <c r="E40" s="7"/>
      <c r="F40" s="7">
        <f>F39/$G$2</f>
        <v>238.05500000000001</v>
      </c>
      <c r="G40" s="7"/>
      <c r="H40" s="7">
        <f>H39/$G$2</f>
        <v>248.98500000000001</v>
      </c>
      <c r="I40" s="7"/>
      <c r="J40" s="7">
        <f>J39/$G$2</f>
        <v>254.995</v>
      </c>
      <c r="K40" s="7"/>
      <c r="L40" s="7">
        <f>L39/$G$2</f>
        <v>272.69499999999999</v>
      </c>
      <c r="M40" s="4"/>
      <c r="N40" s="7">
        <f>N39/$G$2</f>
        <v>215.3</v>
      </c>
      <c r="O40" s="7"/>
      <c r="P40" s="7">
        <f>P39/$G$2</f>
        <v>228.05500000000001</v>
      </c>
      <c r="Q40" s="7"/>
      <c r="R40" s="7">
        <f>R39/$G$2</f>
        <v>238.98500000000001</v>
      </c>
      <c r="S40" s="7"/>
      <c r="T40" s="7">
        <f>T39/$G$2</f>
        <v>244.995</v>
      </c>
      <c r="U40" s="7"/>
      <c r="V40" s="7">
        <f>V39/$G$2</f>
        <v>262.69499999999999</v>
      </c>
      <c r="X40" s="76">
        <f t="shared" si="15"/>
        <v>10</v>
      </c>
      <c r="Z40" s="76">
        <f t="shared" si="16"/>
        <v>10</v>
      </c>
      <c r="AB40" s="76">
        <f t="shared" si="17"/>
        <v>10</v>
      </c>
      <c r="AD40" s="76">
        <f t="shared" si="18"/>
        <v>10</v>
      </c>
      <c r="AF40" s="76">
        <f t="shared" si="19"/>
        <v>10</v>
      </c>
    </row>
    <row r="41" spans="1:32">
      <c r="A41" s="8"/>
      <c r="B41" s="14" t="s">
        <v>12</v>
      </c>
      <c r="C41" s="15"/>
      <c r="D41" s="10">
        <f>D48-D40</f>
        <v>1.6599999999999966</v>
      </c>
      <c r="E41" s="10"/>
      <c r="F41" s="10">
        <f>F48-F40</f>
        <v>2.0499999999999829</v>
      </c>
      <c r="G41" s="10"/>
      <c r="H41" s="10">
        <f>H48-H40</f>
        <v>1.9299999999999784</v>
      </c>
      <c r="I41" s="10"/>
      <c r="J41" s="10">
        <f>J48-J40</f>
        <v>4.1800000000000068</v>
      </c>
      <c r="K41" s="10"/>
      <c r="L41" s="10">
        <f>L48-L40</f>
        <v>4.6850000000000023</v>
      </c>
      <c r="M41" s="8"/>
      <c r="N41" s="10">
        <f>N48-N40</f>
        <v>1.6599999999999966</v>
      </c>
      <c r="O41" s="10"/>
      <c r="P41" s="10">
        <f>P48-P40</f>
        <v>2.0499999999999829</v>
      </c>
      <c r="Q41" s="10"/>
      <c r="R41" s="10">
        <f>R48-R40</f>
        <v>1.9299999999999784</v>
      </c>
      <c r="S41" s="10"/>
      <c r="T41" s="10">
        <f>T48-T40</f>
        <v>4.1800000000000068</v>
      </c>
      <c r="U41" s="10"/>
      <c r="V41" s="10">
        <f>V48-V40</f>
        <v>4.6850000000000023</v>
      </c>
      <c r="X41" s="76">
        <f t="shared" si="15"/>
        <v>0</v>
      </c>
      <c r="Z41" s="76">
        <f t="shared" si="16"/>
        <v>0</v>
      </c>
      <c r="AB41" s="76">
        <f t="shared" si="17"/>
        <v>0</v>
      </c>
      <c r="AD41" s="76">
        <f t="shared" si="18"/>
        <v>0</v>
      </c>
      <c r="AF41" s="76">
        <f t="shared" si="19"/>
        <v>0</v>
      </c>
    </row>
    <row r="42" spans="1:32">
      <c r="A42" s="8"/>
      <c r="B42" s="20" t="s">
        <v>16</v>
      </c>
      <c r="C42" s="21"/>
      <c r="D42" s="22">
        <f>D47-D39</f>
        <v>332</v>
      </c>
      <c r="E42" s="22"/>
      <c r="F42" s="22">
        <f>F47-F39</f>
        <v>410</v>
      </c>
      <c r="G42" s="22"/>
      <c r="H42" s="22">
        <f>H47-H39</f>
        <v>386</v>
      </c>
      <c r="I42" s="22"/>
      <c r="J42" s="22">
        <f>J47-J39</f>
        <v>836</v>
      </c>
      <c r="K42" s="22"/>
      <c r="L42" s="22">
        <f>L47-L39</f>
        <v>937</v>
      </c>
      <c r="M42" s="8"/>
      <c r="N42" s="22">
        <f>N47-N39</f>
        <v>332</v>
      </c>
      <c r="O42" s="22"/>
      <c r="P42" s="22">
        <f>P47-P39</f>
        <v>410</v>
      </c>
      <c r="Q42" s="22"/>
      <c r="R42" s="22">
        <f>R47-R39</f>
        <v>386</v>
      </c>
      <c r="S42" s="22"/>
      <c r="T42" s="22">
        <f>T47-T39</f>
        <v>836</v>
      </c>
      <c r="U42" s="22"/>
      <c r="V42" s="22">
        <f>V47-V39</f>
        <v>937</v>
      </c>
      <c r="X42" s="76">
        <f t="shared" si="15"/>
        <v>0</v>
      </c>
      <c r="Z42" s="76">
        <f t="shared" si="16"/>
        <v>0</v>
      </c>
      <c r="AB42" s="76">
        <f t="shared" si="17"/>
        <v>0</v>
      </c>
      <c r="AD42" s="76">
        <f t="shared" si="18"/>
        <v>0</v>
      </c>
      <c r="AF42" s="76">
        <f t="shared" si="19"/>
        <v>0</v>
      </c>
    </row>
    <row r="43" spans="1:32">
      <c r="A43" s="5"/>
      <c r="B43" s="6"/>
      <c r="C43" s="5"/>
      <c r="D43" s="7"/>
      <c r="E43" s="7"/>
      <c r="F43" s="7"/>
      <c r="G43" s="7"/>
      <c r="H43" s="7"/>
      <c r="I43" s="7"/>
      <c r="J43" s="7"/>
      <c r="K43" s="7"/>
      <c r="L43" s="7"/>
      <c r="M43" s="4"/>
      <c r="N43" s="7"/>
      <c r="O43" s="7"/>
      <c r="P43" s="7"/>
      <c r="Q43" s="7"/>
      <c r="R43" s="7"/>
      <c r="S43" s="7"/>
      <c r="T43" s="7"/>
      <c r="U43" s="7"/>
      <c r="V43" s="7"/>
    </row>
    <row r="44" spans="1:32">
      <c r="A44" s="8">
        <v>4</v>
      </c>
      <c r="B44" s="6" t="s">
        <v>0</v>
      </c>
      <c r="C44" s="5"/>
      <c r="D44" s="7">
        <f>D$12+645</f>
        <v>40645</v>
      </c>
      <c r="E44" s="7"/>
      <c r="F44" s="7">
        <f>D$12+3605</f>
        <v>43605</v>
      </c>
      <c r="G44" s="7"/>
      <c r="H44" s="7">
        <f>D$12+3605</f>
        <v>43605</v>
      </c>
      <c r="I44" s="7"/>
      <c r="J44" s="7">
        <f>D$12+3605</f>
        <v>43605</v>
      </c>
      <c r="K44" s="7"/>
      <c r="L44" s="7">
        <f>D$12+3605</f>
        <v>43605</v>
      </c>
      <c r="M44" s="4"/>
      <c r="N44" s="7">
        <f>N$12+645</f>
        <v>38645</v>
      </c>
      <c r="O44" s="7"/>
      <c r="P44" s="7">
        <f>N$12+3605</f>
        <v>41605</v>
      </c>
      <c r="Q44" s="7"/>
      <c r="R44" s="7">
        <f>N$12+3605</f>
        <v>41605</v>
      </c>
      <c r="S44" s="7"/>
      <c r="T44" s="7">
        <f>N$12+3605</f>
        <v>41605</v>
      </c>
      <c r="U44" s="7"/>
      <c r="V44" s="7">
        <f>N$12+3605</f>
        <v>41605</v>
      </c>
      <c r="X44" s="76">
        <f t="shared" ref="X44:X50" si="20">D44-N44</f>
        <v>2000</v>
      </c>
      <c r="Z44" s="76">
        <f t="shared" ref="Z44:Z50" si="21">F44-P44</f>
        <v>2000</v>
      </c>
      <c r="AB44" s="76">
        <f t="shared" ref="AB44:AB50" si="22">H44-R44</f>
        <v>2000</v>
      </c>
      <c r="AD44" s="76">
        <f t="shared" ref="AD44:AD50" si="23">J44-T44</f>
        <v>2000</v>
      </c>
      <c r="AF44" s="76">
        <f t="shared" ref="AF44:AF50" si="24">L44-V44</f>
        <v>2000</v>
      </c>
    </row>
    <row r="45" spans="1:32">
      <c r="A45" s="8"/>
      <c r="B45" s="6" t="s">
        <v>1</v>
      </c>
      <c r="C45" s="5"/>
      <c r="D45" s="7">
        <f>N45+$H$6</f>
        <v>3797</v>
      </c>
      <c r="E45" s="7"/>
      <c r="F45" s="7">
        <f>P45+$H$6</f>
        <v>3466</v>
      </c>
      <c r="G45" s="7"/>
      <c r="H45" s="7">
        <f>R45+$H$6</f>
        <v>5628</v>
      </c>
      <c r="I45" s="7"/>
      <c r="J45" s="7">
        <f>T45+$H$6</f>
        <v>7280</v>
      </c>
      <c r="K45" s="7"/>
      <c r="L45" s="7">
        <f>V45+$H$6</f>
        <v>10921</v>
      </c>
      <c r="M45" s="4"/>
      <c r="N45" s="7">
        <v>3797</v>
      </c>
      <c r="O45" s="7"/>
      <c r="P45" s="7">
        <v>3466</v>
      </c>
      <c r="Q45" s="7"/>
      <c r="R45" s="7">
        <v>5628</v>
      </c>
      <c r="S45" s="7"/>
      <c r="T45" s="7">
        <v>7280</v>
      </c>
      <c r="U45" s="7"/>
      <c r="V45" s="7">
        <v>10921</v>
      </c>
      <c r="X45" s="76">
        <f t="shared" si="20"/>
        <v>0</v>
      </c>
      <c r="Z45" s="76">
        <f t="shared" si="21"/>
        <v>0</v>
      </c>
      <c r="AB45" s="76">
        <f t="shared" si="22"/>
        <v>0</v>
      </c>
      <c r="AD45" s="76">
        <f t="shared" si="23"/>
        <v>0</v>
      </c>
      <c r="AF45" s="76">
        <f t="shared" si="24"/>
        <v>0</v>
      </c>
    </row>
    <row r="46" spans="1:32">
      <c r="A46" s="8"/>
      <c r="B46" s="6" t="s">
        <v>8</v>
      </c>
      <c r="C46" s="5"/>
      <c r="D46" s="7">
        <v>950</v>
      </c>
      <c r="E46" s="7"/>
      <c r="F46" s="7">
        <v>950</v>
      </c>
      <c r="G46" s="7"/>
      <c r="H46" s="7">
        <v>950</v>
      </c>
      <c r="I46" s="7"/>
      <c r="J46" s="7">
        <v>950</v>
      </c>
      <c r="K46" s="7"/>
      <c r="L46" s="7">
        <v>950</v>
      </c>
      <c r="M46" s="4"/>
      <c r="N46" s="7">
        <v>950</v>
      </c>
      <c r="O46" s="7"/>
      <c r="P46" s="7">
        <v>950</v>
      </c>
      <c r="Q46" s="7"/>
      <c r="R46" s="7">
        <v>950</v>
      </c>
      <c r="S46" s="7"/>
      <c r="T46" s="7">
        <v>950</v>
      </c>
      <c r="U46" s="7"/>
      <c r="V46" s="7">
        <v>950</v>
      </c>
      <c r="X46" s="76">
        <f t="shared" si="20"/>
        <v>0</v>
      </c>
      <c r="Z46" s="76">
        <f t="shared" si="21"/>
        <v>0</v>
      </c>
      <c r="AB46" s="76">
        <f t="shared" si="22"/>
        <v>0</v>
      </c>
      <c r="AD46" s="76">
        <f t="shared" si="23"/>
        <v>0</v>
      </c>
      <c r="AF46" s="76">
        <f t="shared" si="24"/>
        <v>0</v>
      </c>
    </row>
    <row r="47" spans="1:32">
      <c r="A47" s="8"/>
      <c r="B47" s="6" t="s">
        <v>2</v>
      </c>
      <c r="C47" s="5"/>
      <c r="D47" s="7">
        <f>+D44+D45+D46</f>
        <v>45392</v>
      </c>
      <c r="E47" s="7"/>
      <c r="F47" s="7">
        <f>+F44+F45+F46</f>
        <v>48021</v>
      </c>
      <c r="G47" s="7"/>
      <c r="H47" s="7">
        <f>+H44+H45+H46</f>
        <v>50183</v>
      </c>
      <c r="I47" s="7"/>
      <c r="J47" s="7">
        <f>+J44+J45+J46</f>
        <v>51835</v>
      </c>
      <c r="K47" s="7"/>
      <c r="L47" s="7">
        <f>+L44+L45+L46</f>
        <v>55476</v>
      </c>
      <c r="M47" s="4"/>
      <c r="N47" s="7">
        <f>+N44+N45+N46</f>
        <v>43392</v>
      </c>
      <c r="O47" s="7"/>
      <c r="P47" s="7">
        <f>+P44+P45+P46</f>
        <v>46021</v>
      </c>
      <c r="Q47" s="7"/>
      <c r="R47" s="7">
        <f>+R44+R45+R46</f>
        <v>48183</v>
      </c>
      <c r="S47" s="7"/>
      <c r="T47" s="7">
        <f>+T44+T45+T46</f>
        <v>49835</v>
      </c>
      <c r="U47" s="7"/>
      <c r="V47" s="7">
        <f>+V44+V45+V46</f>
        <v>53476</v>
      </c>
      <c r="X47" s="76">
        <f t="shared" si="20"/>
        <v>2000</v>
      </c>
      <c r="Z47" s="76">
        <f t="shared" si="21"/>
        <v>2000</v>
      </c>
      <c r="AB47" s="76">
        <f t="shared" si="22"/>
        <v>2000</v>
      </c>
      <c r="AD47" s="76">
        <f t="shared" si="23"/>
        <v>2000</v>
      </c>
      <c r="AF47" s="76">
        <f t="shared" si="24"/>
        <v>2000</v>
      </c>
    </row>
    <row r="48" spans="1:32">
      <c r="A48" s="8"/>
      <c r="B48" s="6" t="s">
        <v>11</v>
      </c>
      <c r="C48" s="5"/>
      <c r="D48" s="7">
        <f>D47/$G$2</f>
        <v>226.96</v>
      </c>
      <c r="E48" s="7"/>
      <c r="F48" s="7">
        <f>F47/$G$2</f>
        <v>240.10499999999999</v>
      </c>
      <c r="G48" s="7"/>
      <c r="H48" s="7">
        <f>H47/$G$2</f>
        <v>250.91499999999999</v>
      </c>
      <c r="I48" s="7"/>
      <c r="J48" s="7">
        <f>J47/$G$2</f>
        <v>259.17500000000001</v>
      </c>
      <c r="K48" s="7"/>
      <c r="L48" s="7">
        <f>L47/$G$2</f>
        <v>277.38</v>
      </c>
      <c r="M48" s="4"/>
      <c r="N48" s="7">
        <f>N47/$G$2</f>
        <v>216.96</v>
      </c>
      <c r="O48" s="7"/>
      <c r="P48" s="7">
        <f>P47/$G$2</f>
        <v>230.10499999999999</v>
      </c>
      <c r="Q48" s="7"/>
      <c r="R48" s="7">
        <f>R47/$G$2</f>
        <v>240.91499999999999</v>
      </c>
      <c r="S48" s="7"/>
      <c r="T48" s="7">
        <f>T47/$G$2</f>
        <v>249.17500000000001</v>
      </c>
      <c r="U48" s="7"/>
      <c r="V48" s="7">
        <f>V47/$G$2</f>
        <v>267.38</v>
      </c>
      <c r="X48" s="76">
        <f t="shared" si="20"/>
        <v>10</v>
      </c>
      <c r="Z48" s="76">
        <f t="shared" si="21"/>
        <v>10</v>
      </c>
      <c r="AB48" s="76">
        <f t="shared" si="22"/>
        <v>10</v>
      </c>
      <c r="AD48" s="76">
        <f t="shared" si="23"/>
        <v>10</v>
      </c>
      <c r="AF48" s="76">
        <f t="shared" si="24"/>
        <v>10</v>
      </c>
    </row>
    <row r="49" spans="1:32">
      <c r="A49" s="8"/>
      <c r="B49" s="14" t="s">
        <v>12</v>
      </c>
      <c r="C49" s="15"/>
      <c r="D49" s="10">
        <f>D56-D48</f>
        <v>2.0499999999999829</v>
      </c>
      <c r="E49" s="10"/>
      <c r="F49" s="10">
        <f>F56-F48</f>
        <v>2.8900000000000148</v>
      </c>
      <c r="G49" s="10"/>
      <c r="H49" s="10">
        <f>H56-H48</f>
        <v>4.3400000000000034</v>
      </c>
      <c r="I49" s="10"/>
      <c r="J49" s="10">
        <f>J56-J48</f>
        <v>4.3949999999999818</v>
      </c>
      <c r="K49" s="10"/>
      <c r="L49" s="10">
        <f>L56-L48</f>
        <v>4.6999999999999886</v>
      </c>
      <c r="M49" s="4"/>
      <c r="N49" s="10">
        <f>N56-N48</f>
        <v>2.0499999999999829</v>
      </c>
      <c r="O49" s="10"/>
      <c r="P49" s="10">
        <f>P56-P48</f>
        <v>2.8900000000000148</v>
      </c>
      <c r="Q49" s="10"/>
      <c r="R49" s="10">
        <f>R56-R48</f>
        <v>4.3400000000000034</v>
      </c>
      <c r="S49" s="10"/>
      <c r="T49" s="10">
        <f>T56-T48</f>
        <v>4.3949999999999818</v>
      </c>
      <c r="U49" s="10"/>
      <c r="V49" s="10">
        <f>V56-V48</f>
        <v>4.6999999999999886</v>
      </c>
      <c r="X49" s="76">
        <f t="shared" si="20"/>
        <v>0</v>
      </c>
      <c r="Z49" s="76">
        <f t="shared" si="21"/>
        <v>0</v>
      </c>
      <c r="AB49" s="76">
        <f t="shared" si="22"/>
        <v>0</v>
      </c>
      <c r="AD49" s="76">
        <f t="shared" si="23"/>
        <v>0</v>
      </c>
      <c r="AF49" s="76">
        <f t="shared" si="24"/>
        <v>0</v>
      </c>
    </row>
    <row r="50" spans="1:32">
      <c r="A50" s="8"/>
      <c r="B50" s="20" t="s">
        <v>16</v>
      </c>
      <c r="C50" s="21"/>
      <c r="D50" s="22">
        <f>D55-D47</f>
        <v>410</v>
      </c>
      <c r="E50" s="22"/>
      <c r="F50" s="22">
        <f>F55-F47</f>
        <v>578</v>
      </c>
      <c r="G50" s="22"/>
      <c r="H50" s="22">
        <f>H55-H47</f>
        <v>868</v>
      </c>
      <c r="I50" s="22"/>
      <c r="J50" s="22">
        <f>J55-J47</f>
        <v>879</v>
      </c>
      <c r="K50" s="22"/>
      <c r="L50" s="22">
        <f>L55-L47</f>
        <v>940</v>
      </c>
      <c r="M50" s="4"/>
      <c r="N50" s="22">
        <f>N55-N47</f>
        <v>410</v>
      </c>
      <c r="O50" s="22"/>
      <c r="P50" s="22">
        <f>P55-P47</f>
        <v>578</v>
      </c>
      <c r="Q50" s="22"/>
      <c r="R50" s="22">
        <f>R55-R47</f>
        <v>868</v>
      </c>
      <c r="S50" s="22"/>
      <c r="T50" s="22">
        <f>T55-T47</f>
        <v>879</v>
      </c>
      <c r="U50" s="22"/>
      <c r="V50" s="22">
        <f>V55-V47</f>
        <v>940</v>
      </c>
      <c r="X50" s="76">
        <f t="shared" si="20"/>
        <v>0</v>
      </c>
      <c r="Z50" s="76">
        <f t="shared" si="21"/>
        <v>0</v>
      </c>
      <c r="AB50" s="76">
        <f t="shared" si="22"/>
        <v>0</v>
      </c>
      <c r="AD50" s="76">
        <f t="shared" si="23"/>
        <v>0</v>
      </c>
      <c r="AF50" s="76">
        <f t="shared" si="24"/>
        <v>0</v>
      </c>
    </row>
    <row r="51" spans="1:32">
      <c r="A51" s="5"/>
      <c r="B51" s="6"/>
      <c r="C51" s="5"/>
      <c r="D51" s="7"/>
      <c r="E51" s="7"/>
      <c r="F51" s="7"/>
      <c r="G51" s="7"/>
      <c r="H51" s="7"/>
      <c r="I51" s="7"/>
      <c r="J51" s="7"/>
      <c r="K51" s="7"/>
      <c r="L51" s="7"/>
      <c r="M51" s="4"/>
      <c r="N51" s="7"/>
      <c r="O51" s="7"/>
      <c r="P51" s="7"/>
      <c r="Q51" s="7"/>
      <c r="R51" s="7"/>
      <c r="S51" s="7"/>
      <c r="T51" s="7"/>
      <c r="U51" s="7"/>
      <c r="V51" s="7"/>
    </row>
    <row r="52" spans="1:32">
      <c r="A52" s="8">
        <v>5</v>
      </c>
      <c r="B52" s="6" t="s">
        <v>0</v>
      </c>
      <c r="C52" s="5"/>
      <c r="D52" s="7">
        <f>D$12+645</f>
        <v>40645</v>
      </c>
      <c r="E52" s="7"/>
      <c r="F52" s="7">
        <f>D$12+3605</f>
        <v>43605</v>
      </c>
      <c r="G52" s="7"/>
      <c r="H52" s="7">
        <f>D$12+3605</f>
        <v>43605</v>
      </c>
      <c r="I52" s="7"/>
      <c r="J52" s="7">
        <f>D$12+3605</f>
        <v>43605</v>
      </c>
      <c r="K52" s="7"/>
      <c r="L52" s="7">
        <f>D$12+3605</f>
        <v>43605</v>
      </c>
      <c r="M52" s="4"/>
      <c r="N52" s="7">
        <f>N$12+645</f>
        <v>38645</v>
      </c>
      <c r="O52" s="7"/>
      <c r="P52" s="7">
        <f>N$12+3605</f>
        <v>41605</v>
      </c>
      <c r="Q52" s="7"/>
      <c r="R52" s="7">
        <f>N$12+3605</f>
        <v>41605</v>
      </c>
      <c r="S52" s="7"/>
      <c r="T52" s="7">
        <f>N$12+3605</f>
        <v>41605</v>
      </c>
      <c r="U52" s="7"/>
      <c r="V52" s="7">
        <f>N$12+3605</f>
        <v>41605</v>
      </c>
      <c r="X52" s="76">
        <f t="shared" ref="X52:X58" si="25">D52-N52</f>
        <v>2000</v>
      </c>
      <c r="Z52" s="76">
        <f t="shared" ref="Z52:Z58" si="26">F52-P52</f>
        <v>2000</v>
      </c>
      <c r="AB52" s="76">
        <f t="shared" ref="AB52:AB58" si="27">H52-R52</f>
        <v>2000</v>
      </c>
      <c r="AD52" s="76">
        <f t="shared" ref="AD52:AD58" si="28">J52-T52</f>
        <v>2000</v>
      </c>
      <c r="AF52" s="76">
        <f t="shared" ref="AF52:AF58" si="29">L52-V52</f>
        <v>2000</v>
      </c>
    </row>
    <row r="53" spans="1:32">
      <c r="A53" s="8"/>
      <c r="B53" s="6" t="s">
        <v>1</v>
      </c>
      <c r="C53" s="5"/>
      <c r="D53" s="7">
        <f>N53+$H$6</f>
        <v>4207</v>
      </c>
      <c r="E53" s="7"/>
      <c r="F53" s="7">
        <f>P53+$H$6</f>
        <v>4044</v>
      </c>
      <c r="G53" s="7"/>
      <c r="H53" s="7">
        <f>R53+$H$6</f>
        <v>6496</v>
      </c>
      <c r="I53" s="7"/>
      <c r="J53" s="7">
        <f>T53+$H$6</f>
        <v>8159</v>
      </c>
      <c r="K53" s="7"/>
      <c r="L53" s="7">
        <f>V53+$H$6</f>
        <v>11861</v>
      </c>
      <c r="M53" s="4"/>
      <c r="N53" s="7">
        <v>4207</v>
      </c>
      <c r="O53" s="7"/>
      <c r="P53" s="7">
        <v>4044</v>
      </c>
      <c r="Q53" s="7"/>
      <c r="R53" s="7">
        <v>6496</v>
      </c>
      <c r="S53" s="7"/>
      <c r="T53" s="7">
        <v>8159</v>
      </c>
      <c r="U53" s="7"/>
      <c r="V53" s="7">
        <v>11861</v>
      </c>
      <c r="X53" s="76">
        <f t="shared" si="25"/>
        <v>0</v>
      </c>
      <c r="Z53" s="76">
        <f t="shared" si="26"/>
        <v>0</v>
      </c>
      <c r="AB53" s="76">
        <f t="shared" si="27"/>
        <v>0</v>
      </c>
      <c r="AD53" s="76">
        <f t="shared" si="28"/>
        <v>0</v>
      </c>
      <c r="AF53" s="76">
        <f t="shared" si="29"/>
        <v>0</v>
      </c>
    </row>
    <row r="54" spans="1:32">
      <c r="A54" s="8"/>
      <c r="B54" s="6" t="s">
        <v>8</v>
      </c>
      <c r="C54" s="5"/>
      <c r="D54" s="7">
        <v>950</v>
      </c>
      <c r="E54" s="7"/>
      <c r="F54" s="7">
        <v>950</v>
      </c>
      <c r="G54" s="7"/>
      <c r="H54" s="7">
        <v>950</v>
      </c>
      <c r="I54" s="7"/>
      <c r="J54" s="7">
        <v>950</v>
      </c>
      <c r="K54" s="7"/>
      <c r="L54" s="7">
        <v>950</v>
      </c>
      <c r="M54" s="4"/>
      <c r="N54" s="7">
        <v>950</v>
      </c>
      <c r="O54" s="7"/>
      <c r="P54" s="7">
        <v>950</v>
      </c>
      <c r="Q54" s="7"/>
      <c r="R54" s="7">
        <v>950</v>
      </c>
      <c r="S54" s="7"/>
      <c r="T54" s="7">
        <v>950</v>
      </c>
      <c r="U54" s="7"/>
      <c r="V54" s="7">
        <v>950</v>
      </c>
      <c r="X54" s="76">
        <f t="shared" si="25"/>
        <v>0</v>
      </c>
      <c r="Z54" s="76">
        <f t="shared" si="26"/>
        <v>0</v>
      </c>
      <c r="AB54" s="76">
        <f t="shared" si="27"/>
        <v>0</v>
      </c>
      <c r="AD54" s="76">
        <f t="shared" si="28"/>
        <v>0</v>
      </c>
      <c r="AF54" s="76">
        <f t="shared" si="29"/>
        <v>0</v>
      </c>
    </row>
    <row r="55" spans="1:32">
      <c r="A55" s="8"/>
      <c r="B55" s="6" t="s">
        <v>2</v>
      </c>
      <c r="C55" s="5"/>
      <c r="D55" s="7">
        <f>+D52+D53+D54</f>
        <v>45802</v>
      </c>
      <c r="E55" s="7"/>
      <c r="F55" s="7">
        <f>+F52+F53+F54</f>
        <v>48599</v>
      </c>
      <c r="G55" s="7"/>
      <c r="H55" s="7">
        <f>+H52+H53+H54</f>
        <v>51051</v>
      </c>
      <c r="I55" s="7"/>
      <c r="J55" s="7">
        <f>+J52+J53+J54</f>
        <v>52714</v>
      </c>
      <c r="K55" s="7"/>
      <c r="L55" s="7">
        <f>+L52+L53+L54</f>
        <v>56416</v>
      </c>
      <c r="M55" s="4"/>
      <c r="N55" s="7">
        <f>+N52+N53+N54</f>
        <v>43802</v>
      </c>
      <c r="O55" s="7"/>
      <c r="P55" s="7">
        <f>+P52+P53+P54</f>
        <v>46599</v>
      </c>
      <c r="Q55" s="7"/>
      <c r="R55" s="7">
        <f>+R52+R53+R54</f>
        <v>49051</v>
      </c>
      <c r="S55" s="7"/>
      <c r="T55" s="7">
        <f>+T52+T53+T54</f>
        <v>50714</v>
      </c>
      <c r="U55" s="7"/>
      <c r="V55" s="7">
        <f>+V52+V53+V54</f>
        <v>54416</v>
      </c>
      <c r="X55" s="76">
        <f t="shared" si="25"/>
        <v>2000</v>
      </c>
      <c r="Z55" s="76">
        <f t="shared" si="26"/>
        <v>2000</v>
      </c>
      <c r="AB55" s="76">
        <f t="shared" si="27"/>
        <v>2000</v>
      </c>
      <c r="AD55" s="76">
        <f t="shared" si="28"/>
        <v>2000</v>
      </c>
      <c r="AF55" s="76">
        <f t="shared" si="29"/>
        <v>2000</v>
      </c>
    </row>
    <row r="56" spans="1:32">
      <c r="A56" s="8"/>
      <c r="B56" s="6" t="s">
        <v>11</v>
      </c>
      <c r="C56" s="5"/>
      <c r="D56" s="7">
        <f>D55/$G$2</f>
        <v>229.01</v>
      </c>
      <c r="E56" s="7"/>
      <c r="F56" s="7">
        <f>F55/$G$2</f>
        <v>242.995</v>
      </c>
      <c r="G56" s="7"/>
      <c r="H56" s="7">
        <f>H55/$G$2</f>
        <v>255.255</v>
      </c>
      <c r="I56" s="7"/>
      <c r="J56" s="7">
        <f>J55/$G$2</f>
        <v>263.57</v>
      </c>
      <c r="K56" s="7"/>
      <c r="L56" s="7">
        <f>L55/$G$2</f>
        <v>282.08</v>
      </c>
      <c r="M56" s="4"/>
      <c r="N56" s="7">
        <f>N55/$G$2</f>
        <v>219.01</v>
      </c>
      <c r="O56" s="7"/>
      <c r="P56" s="7">
        <f>P55/$G$2</f>
        <v>232.995</v>
      </c>
      <c r="Q56" s="7"/>
      <c r="R56" s="7">
        <f>R55/$G$2</f>
        <v>245.255</v>
      </c>
      <c r="S56" s="7"/>
      <c r="T56" s="7">
        <f>T55/$G$2</f>
        <v>253.57</v>
      </c>
      <c r="U56" s="7"/>
      <c r="V56" s="7">
        <f>V55/$G$2</f>
        <v>272.08</v>
      </c>
      <c r="X56" s="76">
        <f t="shared" si="25"/>
        <v>10</v>
      </c>
      <c r="Z56" s="76">
        <f t="shared" si="26"/>
        <v>10</v>
      </c>
      <c r="AB56" s="76">
        <f t="shared" si="27"/>
        <v>10</v>
      </c>
      <c r="AD56" s="76">
        <f t="shared" si="28"/>
        <v>10</v>
      </c>
      <c r="AF56" s="76">
        <f t="shared" si="29"/>
        <v>10</v>
      </c>
    </row>
    <row r="57" spans="1:32">
      <c r="A57" s="8"/>
      <c r="B57" s="14" t="s">
        <v>12</v>
      </c>
      <c r="C57" s="15"/>
      <c r="D57" s="10">
        <f>D64-D56</f>
        <v>4.1650000000000205</v>
      </c>
      <c r="E57" s="10"/>
      <c r="F57" s="10">
        <f>F64-F56</f>
        <v>7.9650000000000034</v>
      </c>
      <c r="G57" s="10"/>
      <c r="H57" s="10">
        <f>H64-H56</f>
        <v>6.2400000000000091</v>
      </c>
      <c r="I57" s="10"/>
      <c r="J57" s="10">
        <f>J64-J56</f>
        <v>6.5550000000000068</v>
      </c>
      <c r="K57" s="10"/>
      <c r="L57" s="10">
        <f>L64-L56</f>
        <v>7.1050000000000182</v>
      </c>
      <c r="M57" s="8"/>
      <c r="N57" s="10">
        <f>N64-N56</f>
        <v>4.1650000000000205</v>
      </c>
      <c r="O57" s="10"/>
      <c r="P57" s="10">
        <f>P64-P56</f>
        <v>7.9650000000000034</v>
      </c>
      <c r="Q57" s="10"/>
      <c r="R57" s="10">
        <f>R64-R56</f>
        <v>6.2400000000000091</v>
      </c>
      <c r="S57" s="10"/>
      <c r="T57" s="10">
        <f>T64-T56</f>
        <v>6.5550000000000068</v>
      </c>
      <c r="U57" s="10"/>
      <c r="V57" s="10">
        <f>V64-V56</f>
        <v>7.1050000000000182</v>
      </c>
      <c r="X57" s="76">
        <f t="shared" si="25"/>
        <v>0</v>
      </c>
      <c r="Z57" s="76">
        <f t="shared" si="26"/>
        <v>0</v>
      </c>
      <c r="AB57" s="76">
        <f t="shared" si="27"/>
        <v>0</v>
      </c>
      <c r="AD57" s="76">
        <f t="shared" si="28"/>
        <v>0</v>
      </c>
      <c r="AF57" s="76">
        <f t="shared" si="29"/>
        <v>0</v>
      </c>
    </row>
    <row r="58" spans="1:32">
      <c r="A58" s="8"/>
      <c r="B58" s="20" t="s">
        <v>16</v>
      </c>
      <c r="C58" s="21"/>
      <c r="D58" s="22">
        <f>D63-D55</f>
        <v>833</v>
      </c>
      <c r="E58" s="22"/>
      <c r="F58" s="22">
        <f>F63-F55</f>
        <v>1593</v>
      </c>
      <c r="G58" s="22"/>
      <c r="H58" s="22">
        <f>H63-H55</f>
        <v>1248</v>
      </c>
      <c r="I58" s="22"/>
      <c r="J58" s="22">
        <f>J63-J55</f>
        <v>1311</v>
      </c>
      <c r="K58" s="22"/>
      <c r="L58" s="22">
        <f>L63-L55</f>
        <v>1421</v>
      </c>
      <c r="M58" s="8"/>
      <c r="N58" s="22">
        <f>N63-N55</f>
        <v>833</v>
      </c>
      <c r="O58" s="22"/>
      <c r="P58" s="22">
        <f>P63-P55</f>
        <v>1593</v>
      </c>
      <c r="Q58" s="22"/>
      <c r="R58" s="22">
        <f>R63-R55</f>
        <v>1248</v>
      </c>
      <c r="S58" s="22"/>
      <c r="T58" s="22">
        <f>T63-T55</f>
        <v>1311</v>
      </c>
      <c r="U58" s="22"/>
      <c r="V58" s="22">
        <f>V63-V55</f>
        <v>1421</v>
      </c>
      <c r="X58" s="76">
        <f t="shared" si="25"/>
        <v>0</v>
      </c>
      <c r="Z58" s="76">
        <f t="shared" si="26"/>
        <v>0</v>
      </c>
      <c r="AB58" s="76">
        <f t="shared" si="27"/>
        <v>0</v>
      </c>
      <c r="AD58" s="76">
        <f t="shared" si="28"/>
        <v>0</v>
      </c>
      <c r="AF58" s="76">
        <f t="shared" si="29"/>
        <v>0</v>
      </c>
    </row>
    <row r="59" spans="1:32">
      <c r="A59" s="5"/>
      <c r="B59" s="6"/>
      <c r="C59" s="5"/>
      <c r="D59" s="7"/>
      <c r="E59" s="7"/>
      <c r="F59" s="7"/>
      <c r="G59" s="7"/>
      <c r="H59" s="7"/>
      <c r="I59" s="7"/>
      <c r="J59" s="7"/>
      <c r="K59" s="7"/>
      <c r="L59" s="7"/>
      <c r="M59" s="4"/>
      <c r="N59" s="7"/>
      <c r="O59" s="7"/>
      <c r="P59" s="7"/>
      <c r="Q59" s="7"/>
      <c r="R59" s="7"/>
      <c r="S59" s="7"/>
      <c r="T59" s="7"/>
      <c r="U59" s="7"/>
      <c r="V59" s="7"/>
    </row>
    <row r="60" spans="1:32">
      <c r="A60" s="8">
        <v>6</v>
      </c>
      <c r="B60" s="6" t="s">
        <v>0</v>
      </c>
      <c r="C60" s="5"/>
      <c r="D60" s="7">
        <f>D$12+3370</f>
        <v>43370</v>
      </c>
      <c r="E60" s="7"/>
      <c r="F60" s="7">
        <f>D$12+7365</f>
        <v>47365</v>
      </c>
      <c r="G60" s="7"/>
      <c r="H60" s="7">
        <f>D$12+7365</f>
        <v>47365</v>
      </c>
      <c r="I60" s="7"/>
      <c r="J60" s="7">
        <f>D$12+7365</f>
        <v>47365</v>
      </c>
      <c r="K60" s="7"/>
      <c r="L60" s="7">
        <f>D$12+7365</f>
        <v>47365</v>
      </c>
      <c r="M60" s="4"/>
      <c r="N60" s="7">
        <f>N$12+3370</f>
        <v>41370</v>
      </c>
      <c r="O60" s="7"/>
      <c r="P60" s="7">
        <f>N$12+7365</f>
        <v>45365</v>
      </c>
      <c r="Q60" s="7"/>
      <c r="R60" s="7">
        <f>N$12+7365</f>
        <v>45365</v>
      </c>
      <c r="S60" s="7"/>
      <c r="T60" s="7">
        <f>N$12+7365</f>
        <v>45365</v>
      </c>
      <c r="U60" s="7"/>
      <c r="V60" s="7">
        <f>N$12+7365</f>
        <v>45365</v>
      </c>
      <c r="X60" s="76">
        <f t="shared" ref="X60:X66" si="30">D60-N60</f>
        <v>2000</v>
      </c>
      <c r="Z60" s="76">
        <f t="shared" ref="Z60:Z66" si="31">F60-P60</f>
        <v>2000</v>
      </c>
      <c r="AB60" s="76">
        <f t="shared" ref="AB60:AB66" si="32">H60-R60</f>
        <v>2000</v>
      </c>
      <c r="AD60" s="76">
        <f t="shared" ref="AD60:AD66" si="33">J60-T60</f>
        <v>2000</v>
      </c>
      <c r="AF60" s="76">
        <f t="shared" ref="AF60:AF66" si="34">L60-V60</f>
        <v>2000</v>
      </c>
    </row>
    <row r="61" spans="1:32">
      <c r="A61" s="8"/>
      <c r="B61" s="6" t="s">
        <v>1</v>
      </c>
      <c r="C61" s="5"/>
      <c r="D61" s="7">
        <f>N61+$H$6</f>
        <v>2315</v>
      </c>
      <c r="E61" s="7"/>
      <c r="F61" s="7">
        <f>P61+$H$6</f>
        <v>1877</v>
      </c>
      <c r="G61" s="7"/>
      <c r="H61" s="7">
        <f>R61+$H$6</f>
        <v>3984</v>
      </c>
      <c r="I61" s="7"/>
      <c r="J61" s="7">
        <f>T61+$H$6</f>
        <v>5710</v>
      </c>
      <c r="K61" s="7"/>
      <c r="L61" s="7">
        <f>V61+$H$6</f>
        <v>9522</v>
      </c>
      <c r="M61" s="4"/>
      <c r="N61" s="7">
        <v>2315</v>
      </c>
      <c r="O61" s="7"/>
      <c r="P61" s="7">
        <v>1877</v>
      </c>
      <c r="Q61" s="7"/>
      <c r="R61" s="7">
        <v>3984</v>
      </c>
      <c r="S61" s="7"/>
      <c r="T61" s="7">
        <v>5710</v>
      </c>
      <c r="U61" s="7"/>
      <c r="V61" s="7">
        <v>9522</v>
      </c>
      <c r="X61" s="76">
        <f t="shared" si="30"/>
        <v>0</v>
      </c>
      <c r="Z61" s="76">
        <f t="shared" si="31"/>
        <v>0</v>
      </c>
      <c r="AB61" s="76">
        <f t="shared" si="32"/>
        <v>0</v>
      </c>
      <c r="AD61" s="76">
        <f t="shared" si="33"/>
        <v>0</v>
      </c>
      <c r="AF61" s="76">
        <f t="shared" si="34"/>
        <v>0</v>
      </c>
    </row>
    <row r="62" spans="1:32">
      <c r="A62" s="8"/>
      <c r="B62" s="6" t="s">
        <v>8</v>
      </c>
      <c r="C62" s="5"/>
      <c r="D62" s="7">
        <v>950</v>
      </c>
      <c r="E62" s="7"/>
      <c r="F62" s="7">
        <v>950</v>
      </c>
      <c r="G62" s="7"/>
      <c r="H62" s="7">
        <v>950</v>
      </c>
      <c r="I62" s="7"/>
      <c r="J62" s="7">
        <v>950</v>
      </c>
      <c r="K62" s="7"/>
      <c r="L62" s="7">
        <v>950</v>
      </c>
      <c r="M62" s="4"/>
      <c r="N62" s="7">
        <v>950</v>
      </c>
      <c r="O62" s="7"/>
      <c r="P62" s="7">
        <v>950</v>
      </c>
      <c r="Q62" s="7"/>
      <c r="R62" s="7">
        <v>950</v>
      </c>
      <c r="S62" s="7"/>
      <c r="T62" s="7">
        <v>950</v>
      </c>
      <c r="U62" s="7"/>
      <c r="V62" s="7">
        <v>950</v>
      </c>
      <c r="X62" s="76">
        <f t="shared" si="30"/>
        <v>0</v>
      </c>
      <c r="Z62" s="76">
        <f t="shared" si="31"/>
        <v>0</v>
      </c>
      <c r="AB62" s="76">
        <f t="shared" si="32"/>
        <v>0</v>
      </c>
      <c r="AD62" s="76">
        <f t="shared" si="33"/>
        <v>0</v>
      </c>
      <c r="AF62" s="76">
        <f t="shared" si="34"/>
        <v>0</v>
      </c>
    </row>
    <row r="63" spans="1:32">
      <c r="A63" s="8"/>
      <c r="B63" s="6" t="s">
        <v>2</v>
      </c>
      <c r="C63" s="5"/>
      <c r="D63" s="7">
        <f>+D60+D61+D62</f>
        <v>46635</v>
      </c>
      <c r="E63" s="7"/>
      <c r="F63" s="7">
        <f>+F60+F61+F62</f>
        <v>50192</v>
      </c>
      <c r="G63" s="7"/>
      <c r="H63" s="7">
        <f>+H60+H61+H62</f>
        <v>52299</v>
      </c>
      <c r="I63" s="7"/>
      <c r="J63" s="7">
        <f>+J60+J61+J62</f>
        <v>54025</v>
      </c>
      <c r="K63" s="7"/>
      <c r="L63" s="7">
        <f>+L60+L61+L62</f>
        <v>57837</v>
      </c>
      <c r="M63" s="4"/>
      <c r="N63" s="7">
        <f>+N60+N61+N62</f>
        <v>44635</v>
      </c>
      <c r="O63" s="7"/>
      <c r="P63" s="7">
        <f>+P60+P61+P62</f>
        <v>48192</v>
      </c>
      <c r="Q63" s="7"/>
      <c r="R63" s="7">
        <f>+R60+R61+R62</f>
        <v>50299</v>
      </c>
      <c r="S63" s="7"/>
      <c r="T63" s="7">
        <f>+T60+T61+T62</f>
        <v>52025</v>
      </c>
      <c r="U63" s="7"/>
      <c r="V63" s="7">
        <f>+V60+V61+V62</f>
        <v>55837</v>
      </c>
      <c r="X63" s="76">
        <f t="shared" si="30"/>
        <v>2000</v>
      </c>
      <c r="Z63" s="76">
        <f t="shared" si="31"/>
        <v>2000</v>
      </c>
      <c r="AB63" s="76">
        <f t="shared" si="32"/>
        <v>2000</v>
      </c>
      <c r="AD63" s="76">
        <f t="shared" si="33"/>
        <v>2000</v>
      </c>
      <c r="AF63" s="76">
        <f t="shared" si="34"/>
        <v>2000</v>
      </c>
    </row>
    <row r="64" spans="1:32">
      <c r="A64" s="8"/>
      <c r="B64" s="6" t="s">
        <v>11</v>
      </c>
      <c r="C64" s="5"/>
      <c r="D64" s="7">
        <f>D63/$G$2</f>
        <v>233.17500000000001</v>
      </c>
      <c r="E64" s="7"/>
      <c r="F64" s="7">
        <f>F63/$G$2</f>
        <v>250.96</v>
      </c>
      <c r="G64" s="7"/>
      <c r="H64" s="7">
        <f>H63/$G$2</f>
        <v>261.495</v>
      </c>
      <c r="I64" s="7"/>
      <c r="J64" s="7">
        <f>J63/$G$2</f>
        <v>270.125</v>
      </c>
      <c r="K64" s="7"/>
      <c r="L64" s="7">
        <f>L63/$G$2</f>
        <v>289.185</v>
      </c>
      <c r="M64" s="4"/>
      <c r="N64" s="7">
        <f>N63/$G$2</f>
        <v>223.17500000000001</v>
      </c>
      <c r="O64" s="7"/>
      <c r="P64" s="7">
        <f>P63/$G$2</f>
        <v>240.96</v>
      </c>
      <c r="Q64" s="7"/>
      <c r="R64" s="7">
        <f>R63/$G$2</f>
        <v>251.495</v>
      </c>
      <c r="S64" s="7"/>
      <c r="T64" s="7">
        <f>T63/$G$2</f>
        <v>260.125</v>
      </c>
      <c r="U64" s="7"/>
      <c r="V64" s="7">
        <f>V63/$G$2</f>
        <v>279.185</v>
      </c>
      <c r="X64" s="76">
        <f t="shared" si="30"/>
        <v>10</v>
      </c>
      <c r="Z64" s="76">
        <f t="shared" si="31"/>
        <v>10</v>
      </c>
      <c r="AB64" s="76">
        <f t="shared" si="32"/>
        <v>10</v>
      </c>
      <c r="AD64" s="76">
        <f t="shared" si="33"/>
        <v>10</v>
      </c>
      <c r="AF64" s="76">
        <f t="shared" si="34"/>
        <v>10</v>
      </c>
    </row>
    <row r="65" spans="1:32">
      <c r="A65" s="8"/>
      <c r="B65" s="14" t="s">
        <v>12</v>
      </c>
      <c r="C65" s="15"/>
      <c r="D65" s="10">
        <f>D72-D64</f>
        <v>2.1799999999999784</v>
      </c>
      <c r="E65" s="10"/>
      <c r="F65" s="10">
        <f>F72-F64</f>
        <v>2.3149999999999977</v>
      </c>
      <c r="G65" s="10"/>
      <c r="H65" s="10">
        <f>H72-H64</f>
        <v>4.4699999999999704</v>
      </c>
      <c r="I65" s="10"/>
      <c r="J65" s="10">
        <f>J72-J64</f>
        <v>4.7350000000000136</v>
      </c>
      <c r="K65" s="10"/>
      <c r="L65" s="10">
        <f>L72-L64</f>
        <v>5.0749999999999886</v>
      </c>
      <c r="M65" s="8"/>
      <c r="N65" s="10">
        <f>N72-N64</f>
        <v>2.1799999999999784</v>
      </c>
      <c r="O65" s="10"/>
      <c r="P65" s="10">
        <f>P72-P64</f>
        <v>2.3149999999999977</v>
      </c>
      <c r="Q65" s="10"/>
      <c r="R65" s="10">
        <f>R72-R64</f>
        <v>4.4699999999999989</v>
      </c>
      <c r="S65" s="10"/>
      <c r="T65" s="10">
        <f>T72-T64</f>
        <v>4.7350000000000136</v>
      </c>
      <c r="U65" s="10"/>
      <c r="V65" s="10">
        <f>V72-V64</f>
        <v>5.0749999999999886</v>
      </c>
      <c r="X65" s="76">
        <f t="shared" si="30"/>
        <v>0</v>
      </c>
      <c r="Z65" s="76">
        <f t="shared" si="31"/>
        <v>0</v>
      </c>
      <c r="AB65" s="76">
        <f t="shared" si="32"/>
        <v>-2.8421709430404007E-14</v>
      </c>
      <c r="AD65" s="76">
        <f t="shared" si="33"/>
        <v>0</v>
      </c>
      <c r="AF65" s="76">
        <f t="shared" si="34"/>
        <v>0</v>
      </c>
    </row>
    <row r="66" spans="1:32">
      <c r="A66" s="8"/>
      <c r="B66" s="20" t="s">
        <v>16</v>
      </c>
      <c r="C66" s="21"/>
      <c r="D66" s="22">
        <f>D71-D63</f>
        <v>436</v>
      </c>
      <c r="E66" s="22"/>
      <c r="F66" s="22">
        <f>F71-F63</f>
        <v>463</v>
      </c>
      <c r="G66" s="22"/>
      <c r="H66" s="22">
        <f>H71-H63</f>
        <v>894</v>
      </c>
      <c r="I66" s="22"/>
      <c r="J66" s="22">
        <f>J71-J63</f>
        <v>947</v>
      </c>
      <c r="K66" s="22"/>
      <c r="L66" s="22">
        <f>L71-L63</f>
        <v>1015</v>
      </c>
      <c r="M66" s="8"/>
      <c r="N66" s="22">
        <f>N71-N63</f>
        <v>436</v>
      </c>
      <c r="O66" s="22"/>
      <c r="P66" s="22">
        <f>P71-P63</f>
        <v>463</v>
      </c>
      <c r="Q66" s="22"/>
      <c r="R66" s="22">
        <f>R71-R63</f>
        <v>894</v>
      </c>
      <c r="S66" s="22"/>
      <c r="T66" s="22">
        <f>T71-T63</f>
        <v>947</v>
      </c>
      <c r="U66" s="22"/>
      <c r="V66" s="22">
        <f>V71-V63</f>
        <v>1015</v>
      </c>
      <c r="X66" s="76">
        <f t="shared" si="30"/>
        <v>0</v>
      </c>
      <c r="Z66" s="76">
        <f t="shared" si="31"/>
        <v>0</v>
      </c>
      <c r="AB66" s="76">
        <f t="shared" si="32"/>
        <v>0</v>
      </c>
      <c r="AD66" s="76">
        <f t="shared" si="33"/>
        <v>0</v>
      </c>
      <c r="AF66" s="76">
        <f t="shared" si="34"/>
        <v>0</v>
      </c>
    </row>
    <row r="67" spans="1:32">
      <c r="A67" s="5"/>
      <c r="B67" s="6"/>
      <c r="C67" s="5"/>
      <c r="D67" s="7"/>
      <c r="E67" s="7"/>
      <c r="F67" s="7"/>
      <c r="G67" s="7"/>
      <c r="H67" s="7"/>
      <c r="I67" s="7"/>
      <c r="J67" s="7"/>
      <c r="K67" s="7"/>
      <c r="L67" s="7"/>
      <c r="M67" s="4"/>
      <c r="N67" s="7"/>
      <c r="O67" s="7"/>
      <c r="P67" s="7"/>
      <c r="Q67" s="7"/>
      <c r="R67" s="7"/>
      <c r="S67" s="7"/>
      <c r="T67" s="7"/>
      <c r="U67" s="7"/>
      <c r="V67" s="7"/>
    </row>
    <row r="68" spans="1:32">
      <c r="A68" s="8">
        <v>7</v>
      </c>
      <c r="B68" s="6" t="s">
        <v>0</v>
      </c>
      <c r="C68" s="5"/>
      <c r="D68" s="7">
        <f>D$12+3370</f>
        <v>43370</v>
      </c>
      <c r="E68" s="7"/>
      <c r="F68" s="7">
        <f>D$12+7365</f>
        <v>47365</v>
      </c>
      <c r="G68" s="7"/>
      <c r="H68" s="7">
        <f>D$12+7365</f>
        <v>47365</v>
      </c>
      <c r="I68" s="7"/>
      <c r="J68" s="7">
        <f>D$12+7365</f>
        <v>47365</v>
      </c>
      <c r="K68" s="7"/>
      <c r="L68" s="7">
        <f>D$12+7365</f>
        <v>47365</v>
      </c>
      <c r="M68" s="4"/>
      <c r="N68" s="7">
        <f>N$12+3370</f>
        <v>41370</v>
      </c>
      <c r="O68" s="7"/>
      <c r="P68" s="7">
        <f>N$12+7365</f>
        <v>45365</v>
      </c>
      <c r="Q68" s="7"/>
      <c r="R68" s="7">
        <f>N$12+7365</f>
        <v>45365</v>
      </c>
      <c r="S68" s="7"/>
      <c r="T68" s="7">
        <f>N$12+7365</f>
        <v>45365</v>
      </c>
      <c r="U68" s="7"/>
      <c r="V68" s="7">
        <f>N$12+7365</f>
        <v>45365</v>
      </c>
      <c r="X68" s="76">
        <f t="shared" ref="X68:X74" si="35">D68-N68</f>
        <v>2000</v>
      </c>
      <c r="Z68" s="76">
        <f t="shared" ref="Z68:Z74" si="36">F68-P68</f>
        <v>2000</v>
      </c>
      <c r="AB68" s="76">
        <f t="shared" ref="AB68:AB74" si="37">H68-R68</f>
        <v>2000</v>
      </c>
      <c r="AD68" s="76">
        <f t="shared" ref="AD68:AD74" si="38">J68-T68</f>
        <v>2000</v>
      </c>
      <c r="AF68" s="76">
        <f t="shared" ref="AF68:AF74" si="39">L68-V68</f>
        <v>2000</v>
      </c>
    </row>
    <row r="69" spans="1:32">
      <c r="A69" s="8"/>
      <c r="B69" s="6" t="s">
        <v>1</v>
      </c>
      <c r="C69" s="5"/>
      <c r="D69" s="7">
        <f>N69+$H$6</f>
        <v>2751</v>
      </c>
      <c r="E69" s="7"/>
      <c r="F69" s="7">
        <f>P69+$H$6</f>
        <v>2340</v>
      </c>
      <c r="G69" s="7"/>
      <c r="H69" s="7">
        <f>R69+$H$6</f>
        <v>4878</v>
      </c>
      <c r="I69" s="7"/>
      <c r="J69" s="7">
        <f>T69+$H$6</f>
        <v>6657</v>
      </c>
      <c r="K69" s="7"/>
      <c r="L69" s="7">
        <f>V69+$H$6</f>
        <v>10537</v>
      </c>
      <c r="M69" s="4"/>
      <c r="N69" s="7">
        <v>2751</v>
      </c>
      <c r="O69" s="7"/>
      <c r="P69" s="7">
        <v>2340</v>
      </c>
      <c r="Q69" s="7"/>
      <c r="R69" s="7">
        <v>4878</v>
      </c>
      <c r="S69" s="7"/>
      <c r="T69" s="7">
        <v>6657</v>
      </c>
      <c r="U69" s="7"/>
      <c r="V69" s="7">
        <v>10537</v>
      </c>
      <c r="X69" s="76">
        <f t="shared" si="35"/>
        <v>0</v>
      </c>
      <c r="Z69" s="76">
        <f t="shared" si="36"/>
        <v>0</v>
      </c>
      <c r="AB69" s="76">
        <f t="shared" si="37"/>
        <v>0</v>
      </c>
      <c r="AD69" s="76">
        <f t="shared" si="38"/>
        <v>0</v>
      </c>
      <c r="AF69" s="76">
        <f t="shared" si="39"/>
        <v>0</v>
      </c>
    </row>
    <row r="70" spans="1:32">
      <c r="A70" s="8"/>
      <c r="B70" s="6" t="s">
        <v>8</v>
      </c>
      <c r="C70" s="5"/>
      <c r="D70" s="7">
        <v>950</v>
      </c>
      <c r="E70" s="7"/>
      <c r="F70" s="7">
        <v>950</v>
      </c>
      <c r="G70" s="7"/>
      <c r="H70" s="7">
        <v>950</v>
      </c>
      <c r="I70" s="7"/>
      <c r="J70" s="7">
        <v>950</v>
      </c>
      <c r="K70" s="7"/>
      <c r="L70" s="7">
        <v>950</v>
      </c>
      <c r="M70" s="4"/>
      <c r="N70" s="7">
        <v>950</v>
      </c>
      <c r="O70" s="7"/>
      <c r="P70" s="7">
        <v>950</v>
      </c>
      <c r="Q70" s="7"/>
      <c r="R70" s="7">
        <v>950</v>
      </c>
      <c r="S70" s="7"/>
      <c r="T70" s="7">
        <v>950</v>
      </c>
      <c r="U70" s="7"/>
      <c r="V70" s="7">
        <v>950</v>
      </c>
      <c r="X70" s="76">
        <f t="shared" si="35"/>
        <v>0</v>
      </c>
      <c r="Z70" s="76">
        <f t="shared" si="36"/>
        <v>0</v>
      </c>
      <c r="AB70" s="76">
        <f t="shared" si="37"/>
        <v>0</v>
      </c>
      <c r="AD70" s="76">
        <f t="shared" si="38"/>
        <v>0</v>
      </c>
      <c r="AF70" s="76">
        <f t="shared" si="39"/>
        <v>0</v>
      </c>
    </row>
    <row r="71" spans="1:32">
      <c r="A71" s="8"/>
      <c r="B71" s="6" t="s">
        <v>2</v>
      </c>
      <c r="C71" s="5"/>
      <c r="D71" s="7">
        <f>+D68+D69+D70</f>
        <v>47071</v>
      </c>
      <c r="E71" s="7"/>
      <c r="F71" s="7">
        <f>+F68+F69+F70</f>
        <v>50655</v>
      </c>
      <c r="G71" s="7"/>
      <c r="H71" s="7">
        <f>+H68+H69+H70</f>
        <v>53193</v>
      </c>
      <c r="I71" s="7"/>
      <c r="J71" s="7">
        <f>+J68+J69+J70</f>
        <v>54972</v>
      </c>
      <c r="K71" s="7"/>
      <c r="L71" s="7">
        <f>+L68+L69+L70</f>
        <v>58852</v>
      </c>
      <c r="M71" s="4"/>
      <c r="N71" s="7">
        <f>+N68+N69+N70</f>
        <v>45071</v>
      </c>
      <c r="O71" s="7"/>
      <c r="P71" s="7">
        <f>+P68+P69+P70</f>
        <v>48655</v>
      </c>
      <c r="Q71" s="7"/>
      <c r="R71" s="7">
        <f>+R68+R69+R70</f>
        <v>51193</v>
      </c>
      <c r="S71" s="7"/>
      <c r="T71" s="7">
        <f>+T68+T69+T70</f>
        <v>52972</v>
      </c>
      <c r="U71" s="7"/>
      <c r="V71" s="7">
        <f>+V68+V69+V70</f>
        <v>56852</v>
      </c>
      <c r="X71" s="76">
        <f t="shared" si="35"/>
        <v>2000</v>
      </c>
      <c r="Z71" s="76">
        <f t="shared" si="36"/>
        <v>2000</v>
      </c>
      <c r="AB71" s="76">
        <f t="shared" si="37"/>
        <v>2000</v>
      </c>
      <c r="AD71" s="76">
        <f t="shared" si="38"/>
        <v>2000</v>
      </c>
      <c r="AF71" s="76">
        <f t="shared" si="39"/>
        <v>2000</v>
      </c>
    </row>
    <row r="72" spans="1:32">
      <c r="A72" s="8"/>
      <c r="B72" s="6" t="s">
        <v>11</v>
      </c>
      <c r="C72" s="5"/>
      <c r="D72" s="7">
        <f>D71/$G$2</f>
        <v>235.35499999999999</v>
      </c>
      <c r="E72" s="7"/>
      <c r="F72" s="7">
        <f>F71/$G$2</f>
        <v>253.27500000000001</v>
      </c>
      <c r="G72" s="7"/>
      <c r="H72" s="7">
        <f>H71/$G$2</f>
        <v>265.96499999999997</v>
      </c>
      <c r="I72" s="7"/>
      <c r="J72" s="7">
        <f>J71/$G$2</f>
        <v>274.86</v>
      </c>
      <c r="K72" s="7"/>
      <c r="L72" s="7">
        <f>L71/$G$2</f>
        <v>294.26</v>
      </c>
      <c r="M72" s="4"/>
      <c r="N72" s="7">
        <f>N71/$G$2</f>
        <v>225.35499999999999</v>
      </c>
      <c r="O72" s="7"/>
      <c r="P72" s="7">
        <f>P71/$G$2</f>
        <v>243.27500000000001</v>
      </c>
      <c r="Q72" s="7"/>
      <c r="R72" s="7">
        <f>R71/$G$2</f>
        <v>255.965</v>
      </c>
      <c r="S72" s="7"/>
      <c r="T72" s="7">
        <f>T71/$G$2</f>
        <v>264.86</v>
      </c>
      <c r="U72" s="7"/>
      <c r="V72" s="7">
        <f>V71/$G$2</f>
        <v>284.26</v>
      </c>
      <c r="X72" s="76">
        <f t="shared" si="35"/>
        <v>10</v>
      </c>
      <c r="Z72" s="76">
        <f t="shared" si="36"/>
        <v>10</v>
      </c>
      <c r="AB72" s="76">
        <f t="shared" si="37"/>
        <v>9.9999999999999716</v>
      </c>
      <c r="AD72" s="76">
        <f t="shared" si="38"/>
        <v>10</v>
      </c>
      <c r="AF72" s="76">
        <f t="shared" si="39"/>
        <v>10</v>
      </c>
    </row>
    <row r="73" spans="1:32">
      <c r="A73" s="8"/>
      <c r="B73" s="14" t="s">
        <v>12</v>
      </c>
      <c r="C73" s="15"/>
      <c r="D73" s="10">
        <f>D80-D72</f>
        <v>2.4550000000000125</v>
      </c>
      <c r="E73" s="10"/>
      <c r="F73" s="10">
        <f>F80-F72</f>
        <v>6.0349999999999966</v>
      </c>
      <c r="G73" s="10"/>
      <c r="H73" s="10">
        <f>H80-H72</f>
        <v>6.3550000000000182</v>
      </c>
      <c r="I73" s="10"/>
      <c r="J73" s="10">
        <f>J80-J72</f>
        <v>6.7199999999999704</v>
      </c>
      <c r="K73" s="10"/>
      <c r="L73" s="10">
        <f>L80-L72</f>
        <v>7.4200000000000159</v>
      </c>
      <c r="M73" s="8"/>
      <c r="N73" s="10">
        <f>N80-N72</f>
        <v>2.4550000000000125</v>
      </c>
      <c r="O73" s="10"/>
      <c r="P73" s="10">
        <f>P80-P72</f>
        <v>6.0349999999999966</v>
      </c>
      <c r="Q73" s="10"/>
      <c r="R73" s="10">
        <f>R80-R72</f>
        <v>6.3549999999999898</v>
      </c>
      <c r="S73" s="10"/>
      <c r="T73" s="10">
        <f>T80-T72</f>
        <v>6.7199999999999704</v>
      </c>
      <c r="U73" s="10"/>
      <c r="V73" s="10">
        <f>V80-V72</f>
        <v>7.4200000000000159</v>
      </c>
      <c r="X73" s="76">
        <f t="shared" si="35"/>
        <v>0</v>
      </c>
      <c r="Z73" s="76">
        <f t="shared" si="36"/>
        <v>0</v>
      </c>
      <c r="AB73" s="76">
        <f t="shared" si="37"/>
        <v>2.8421709430404007E-14</v>
      </c>
      <c r="AD73" s="76">
        <f t="shared" si="38"/>
        <v>0</v>
      </c>
      <c r="AF73" s="76">
        <f t="shared" si="39"/>
        <v>0</v>
      </c>
    </row>
    <row r="74" spans="1:32">
      <c r="A74" s="8"/>
      <c r="B74" s="20" t="s">
        <v>16</v>
      </c>
      <c r="C74" s="21"/>
      <c r="D74" s="22">
        <f>D79-D71</f>
        <v>491</v>
      </c>
      <c r="E74" s="22"/>
      <c r="F74" s="22">
        <f>F79-F71</f>
        <v>1207</v>
      </c>
      <c r="G74" s="22"/>
      <c r="H74" s="22">
        <f>H79-H71</f>
        <v>1271</v>
      </c>
      <c r="I74" s="22"/>
      <c r="J74" s="22">
        <f>J79-J71</f>
        <v>1344</v>
      </c>
      <c r="K74" s="22"/>
      <c r="L74" s="22">
        <f>L79-L71</f>
        <v>1484</v>
      </c>
      <c r="M74" s="8"/>
      <c r="N74" s="22">
        <f>N79-N71</f>
        <v>491</v>
      </c>
      <c r="O74" s="22"/>
      <c r="P74" s="22">
        <f>P79-P71</f>
        <v>1207</v>
      </c>
      <c r="Q74" s="22"/>
      <c r="R74" s="22">
        <f>R79-R71</f>
        <v>1271</v>
      </c>
      <c r="S74" s="22"/>
      <c r="T74" s="22">
        <f>T79-T71</f>
        <v>1344</v>
      </c>
      <c r="U74" s="22"/>
      <c r="V74" s="22">
        <f>V79-V71</f>
        <v>1484</v>
      </c>
      <c r="X74" s="76">
        <f t="shared" si="35"/>
        <v>0</v>
      </c>
      <c r="Z74" s="76">
        <f t="shared" si="36"/>
        <v>0</v>
      </c>
      <c r="AB74" s="76">
        <f t="shared" si="37"/>
        <v>0</v>
      </c>
      <c r="AD74" s="76">
        <f t="shared" si="38"/>
        <v>0</v>
      </c>
      <c r="AF74" s="76">
        <f t="shared" si="39"/>
        <v>0</v>
      </c>
    </row>
    <row r="75" spans="1:32">
      <c r="A75" s="5"/>
      <c r="B75" s="6"/>
      <c r="C75" s="5"/>
      <c r="D75" s="7"/>
      <c r="E75" s="7"/>
      <c r="F75" s="7"/>
      <c r="G75" s="7"/>
      <c r="H75" s="7"/>
      <c r="I75" s="7"/>
      <c r="J75" s="7"/>
      <c r="K75" s="7"/>
      <c r="L75" s="7"/>
      <c r="M75" s="4"/>
      <c r="N75" s="7"/>
      <c r="O75" s="7"/>
      <c r="P75" s="7"/>
      <c r="Q75" s="7"/>
      <c r="R75" s="7"/>
      <c r="S75" s="7"/>
      <c r="T75" s="7"/>
      <c r="U75" s="7"/>
      <c r="V75" s="7"/>
    </row>
    <row r="76" spans="1:32">
      <c r="A76" s="8">
        <v>8</v>
      </c>
      <c r="B76" s="6" t="s">
        <v>0</v>
      </c>
      <c r="C76" s="5"/>
      <c r="D76" s="7">
        <f>D$12+3370</f>
        <v>43370</v>
      </c>
      <c r="E76" s="7"/>
      <c r="F76" s="7">
        <f>D$12+7365</f>
        <v>47365</v>
      </c>
      <c r="G76" s="7"/>
      <c r="H76" s="7">
        <f>D$12+7365</f>
        <v>47365</v>
      </c>
      <c r="I76" s="7"/>
      <c r="J76" s="7">
        <f>D$12+7365</f>
        <v>47365</v>
      </c>
      <c r="K76" s="7"/>
      <c r="L76" s="7">
        <f>D$12+7365</f>
        <v>47365</v>
      </c>
      <c r="M76" s="4"/>
      <c r="N76" s="7">
        <f>N$12+3370</f>
        <v>41370</v>
      </c>
      <c r="O76" s="7"/>
      <c r="P76" s="7">
        <f>N$12+7365</f>
        <v>45365</v>
      </c>
      <c r="Q76" s="7"/>
      <c r="R76" s="7">
        <f>N$12+7365</f>
        <v>45365</v>
      </c>
      <c r="S76" s="7"/>
      <c r="T76" s="7">
        <f>N$12+7365</f>
        <v>45365</v>
      </c>
      <c r="U76" s="7"/>
      <c r="V76" s="7">
        <f>N$12+7365</f>
        <v>45365</v>
      </c>
      <c r="X76" s="76">
        <f t="shared" ref="X76:X82" si="40">D76-N76</f>
        <v>2000</v>
      </c>
      <c r="Z76" s="76">
        <f t="shared" ref="Z76:Z82" si="41">F76-P76</f>
        <v>2000</v>
      </c>
      <c r="AB76" s="76">
        <f t="shared" ref="AB76:AB82" si="42">H76-R76</f>
        <v>2000</v>
      </c>
      <c r="AD76" s="76">
        <f t="shared" ref="AD76:AD82" si="43">J76-T76</f>
        <v>2000</v>
      </c>
      <c r="AF76" s="76">
        <f t="shared" ref="AF76:AF82" si="44">L76-V76</f>
        <v>2000</v>
      </c>
    </row>
    <row r="77" spans="1:32">
      <c r="A77" s="8"/>
      <c r="B77" s="6" t="s">
        <v>1</v>
      </c>
      <c r="C77" s="5"/>
      <c r="D77" s="7">
        <f>N77+$H$6</f>
        <v>3242</v>
      </c>
      <c r="E77" s="7"/>
      <c r="F77" s="7">
        <f>P77+$H$6</f>
        <v>3547</v>
      </c>
      <c r="G77" s="7"/>
      <c r="H77" s="7">
        <f>R77+$H$6</f>
        <v>6149</v>
      </c>
      <c r="I77" s="7"/>
      <c r="J77" s="7">
        <f>T77+$H$6</f>
        <v>8001</v>
      </c>
      <c r="K77" s="7"/>
      <c r="L77" s="7">
        <f>V77+$H$6</f>
        <v>12021</v>
      </c>
      <c r="M77" s="4"/>
      <c r="N77" s="7">
        <v>3242</v>
      </c>
      <c r="O77" s="7"/>
      <c r="P77" s="7">
        <v>3547</v>
      </c>
      <c r="Q77" s="7"/>
      <c r="R77" s="7">
        <v>6149</v>
      </c>
      <c r="S77" s="7"/>
      <c r="T77" s="7">
        <v>8001</v>
      </c>
      <c r="U77" s="7"/>
      <c r="V77" s="7">
        <v>12021</v>
      </c>
      <c r="X77" s="76">
        <f t="shared" si="40"/>
        <v>0</v>
      </c>
      <c r="Z77" s="76">
        <f t="shared" si="41"/>
        <v>0</v>
      </c>
      <c r="AB77" s="76">
        <f t="shared" si="42"/>
        <v>0</v>
      </c>
      <c r="AD77" s="76">
        <f t="shared" si="43"/>
        <v>0</v>
      </c>
      <c r="AF77" s="76">
        <f t="shared" si="44"/>
        <v>0</v>
      </c>
    </row>
    <row r="78" spans="1:32">
      <c r="A78" s="8"/>
      <c r="B78" s="6" t="s">
        <v>8</v>
      </c>
      <c r="C78" s="5"/>
      <c r="D78" s="7">
        <v>950</v>
      </c>
      <c r="E78" s="7"/>
      <c r="F78" s="7">
        <v>950</v>
      </c>
      <c r="G78" s="7"/>
      <c r="H78" s="7">
        <v>950</v>
      </c>
      <c r="I78" s="7"/>
      <c r="J78" s="7">
        <v>950</v>
      </c>
      <c r="K78" s="7"/>
      <c r="L78" s="7">
        <v>950</v>
      </c>
      <c r="M78" s="4"/>
      <c r="N78" s="7">
        <v>950</v>
      </c>
      <c r="O78" s="7"/>
      <c r="P78" s="7">
        <v>950</v>
      </c>
      <c r="Q78" s="7"/>
      <c r="R78" s="7">
        <v>950</v>
      </c>
      <c r="S78" s="7"/>
      <c r="T78" s="7">
        <v>950</v>
      </c>
      <c r="U78" s="7"/>
      <c r="V78" s="7">
        <v>950</v>
      </c>
      <c r="X78" s="76">
        <f t="shared" si="40"/>
        <v>0</v>
      </c>
      <c r="Z78" s="76">
        <f t="shared" si="41"/>
        <v>0</v>
      </c>
      <c r="AB78" s="76">
        <f t="shared" si="42"/>
        <v>0</v>
      </c>
      <c r="AD78" s="76">
        <f t="shared" si="43"/>
        <v>0</v>
      </c>
      <c r="AF78" s="76">
        <f t="shared" si="44"/>
        <v>0</v>
      </c>
    </row>
    <row r="79" spans="1:32">
      <c r="A79" s="8"/>
      <c r="B79" s="6" t="s">
        <v>2</v>
      </c>
      <c r="C79" s="5"/>
      <c r="D79" s="7">
        <f>+D76+D77+D78</f>
        <v>47562</v>
      </c>
      <c r="E79" s="7"/>
      <c r="F79" s="7">
        <f>+F76+F77+F78</f>
        <v>51862</v>
      </c>
      <c r="G79" s="7"/>
      <c r="H79" s="7">
        <f>+H76+H77+H78</f>
        <v>54464</v>
      </c>
      <c r="I79" s="7"/>
      <c r="J79" s="7">
        <f>+J76+J77+J78</f>
        <v>56316</v>
      </c>
      <c r="K79" s="7"/>
      <c r="L79" s="7">
        <f>+L76+L77+L78</f>
        <v>60336</v>
      </c>
      <c r="M79" s="4"/>
      <c r="N79" s="7">
        <f>+N76+N77+N78</f>
        <v>45562</v>
      </c>
      <c r="O79" s="7"/>
      <c r="P79" s="7">
        <f>+P76+P77+P78</f>
        <v>49862</v>
      </c>
      <c r="Q79" s="7"/>
      <c r="R79" s="7">
        <f>+R76+R77+R78</f>
        <v>52464</v>
      </c>
      <c r="S79" s="7"/>
      <c r="T79" s="7">
        <f>+T76+T77+T78</f>
        <v>54316</v>
      </c>
      <c r="U79" s="7"/>
      <c r="V79" s="7">
        <f>+V76+V77+V78</f>
        <v>58336</v>
      </c>
      <c r="X79" s="76">
        <f t="shared" si="40"/>
        <v>2000</v>
      </c>
      <c r="Z79" s="76">
        <f t="shared" si="41"/>
        <v>2000</v>
      </c>
      <c r="AB79" s="76">
        <f t="shared" si="42"/>
        <v>2000</v>
      </c>
      <c r="AD79" s="76">
        <f t="shared" si="43"/>
        <v>2000</v>
      </c>
      <c r="AF79" s="76">
        <f t="shared" si="44"/>
        <v>2000</v>
      </c>
    </row>
    <row r="80" spans="1:32">
      <c r="A80" s="8"/>
      <c r="B80" s="6" t="s">
        <v>11</v>
      </c>
      <c r="C80" s="5"/>
      <c r="D80" s="7">
        <f>D79/$G$2</f>
        <v>237.81</v>
      </c>
      <c r="E80" s="7"/>
      <c r="F80" s="7">
        <f>F79/$G$2</f>
        <v>259.31</v>
      </c>
      <c r="G80" s="7"/>
      <c r="H80" s="7">
        <f>H79/$G$2</f>
        <v>272.32</v>
      </c>
      <c r="I80" s="7"/>
      <c r="J80" s="7">
        <f>J79/$G$2</f>
        <v>281.58</v>
      </c>
      <c r="K80" s="7"/>
      <c r="L80" s="7">
        <f>L79/$G$2</f>
        <v>301.68</v>
      </c>
      <c r="M80" s="4"/>
      <c r="N80" s="7">
        <f>N79/$G$2</f>
        <v>227.81</v>
      </c>
      <c r="O80" s="7"/>
      <c r="P80" s="7">
        <f>P79/$G$2</f>
        <v>249.31</v>
      </c>
      <c r="Q80" s="7"/>
      <c r="R80" s="7">
        <f>R79/$G$2</f>
        <v>262.32</v>
      </c>
      <c r="S80" s="7"/>
      <c r="T80" s="7">
        <f>T79/$G$2</f>
        <v>271.58</v>
      </c>
      <c r="U80" s="7"/>
      <c r="V80" s="7">
        <f>V79/$G$2</f>
        <v>291.68</v>
      </c>
      <c r="X80" s="76">
        <f t="shared" si="40"/>
        <v>10</v>
      </c>
      <c r="Z80" s="76">
        <f t="shared" si="41"/>
        <v>10</v>
      </c>
      <c r="AB80" s="76">
        <f t="shared" si="42"/>
        <v>10</v>
      </c>
      <c r="AD80" s="76">
        <f t="shared" si="43"/>
        <v>10</v>
      </c>
      <c r="AF80" s="76">
        <f t="shared" si="44"/>
        <v>10</v>
      </c>
    </row>
    <row r="81" spans="1:32">
      <c r="A81" s="8"/>
      <c r="B81" s="14" t="s">
        <v>12</v>
      </c>
      <c r="C81" s="15"/>
      <c r="D81" s="10">
        <f>D88-D80</f>
        <v>3.0099999999999909</v>
      </c>
      <c r="E81" s="10"/>
      <c r="F81" s="10">
        <f>F88-F80</f>
        <v>4.4800000000000182</v>
      </c>
      <c r="G81" s="10"/>
      <c r="H81" s="10">
        <f>H88-H80</f>
        <v>4.7649999999999864</v>
      </c>
      <c r="I81" s="10"/>
      <c r="J81" s="10">
        <f>J88-J80</f>
        <v>5.0200000000000387</v>
      </c>
      <c r="K81" s="10"/>
      <c r="L81" s="10">
        <f>L88-L80</f>
        <v>5.4399999999999977</v>
      </c>
      <c r="M81" s="8"/>
      <c r="N81" s="10">
        <f>N88-N80</f>
        <v>3.0099999999999909</v>
      </c>
      <c r="O81" s="10"/>
      <c r="P81" s="10">
        <f>P88-P80</f>
        <v>4.4799999999999898</v>
      </c>
      <c r="Q81" s="10"/>
      <c r="R81" s="10">
        <f>R88-R80</f>
        <v>4.7649999999999864</v>
      </c>
      <c r="S81" s="10"/>
      <c r="T81" s="10">
        <f>T88-T80</f>
        <v>5.0200000000000387</v>
      </c>
      <c r="U81" s="10"/>
      <c r="V81" s="10">
        <f>V88-V80</f>
        <v>5.4399999999999977</v>
      </c>
      <c r="X81" s="76">
        <f t="shared" si="40"/>
        <v>0</v>
      </c>
      <c r="Z81" s="76">
        <f t="shared" si="41"/>
        <v>2.8421709430404007E-14</v>
      </c>
      <c r="AB81" s="76">
        <f t="shared" si="42"/>
        <v>0</v>
      </c>
      <c r="AD81" s="76">
        <f t="shared" si="43"/>
        <v>0</v>
      </c>
      <c r="AF81" s="76">
        <f t="shared" si="44"/>
        <v>0</v>
      </c>
    </row>
    <row r="82" spans="1:32">
      <c r="A82" s="8"/>
      <c r="B82" s="20" t="s">
        <v>16</v>
      </c>
      <c r="C82" s="21"/>
      <c r="D82" s="22">
        <f>D87-D79</f>
        <v>602</v>
      </c>
      <c r="E82" s="22"/>
      <c r="F82" s="22">
        <f>F87-F79</f>
        <v>896</v>
      </c>
      <c r="G82" s="22"/>
      <c r="H82" s="22">
        <f>H87-H79</f>
        <v>953</v>
      </c>
      <c r="I82" s="22"/>
      <c r="J82" s="22">
        <f>J87-J79</f>
        <v>1004</v>
      </c>
      <c r="K82" s="22"/>
      <c r="L82" s="22">
        <f>L87-L79</f>
        <v>1088</v>
      </c>
      <c r="M82" s="8"/>
      <c r="N82" s="22">
        <f>N87-N79</f>
        <v>602</v>
      </c>
      <c r="O82" s="22"/>
      <c r="P82" s="22">
        <f>P87-P79</f>
        <v>896</v>
      </c>
      <c r="Q82" s="22"/>
      <c r="R82" s="22">
        <f>R87-R79</f>
        <v>953</v>
      </c>
      <c r="S82" s="22"/>
      <c r="T82" s="22">
        <f>T87-T79</f>
        <v>1004</v>
      </c>
      <c r="U82" s="22"/>
      <c r="V82" s="22">
        <f>V87-V79</f>
        <v>1088</v>
      </c>
      <c r="X82" s="76">
        <f t="shared" si="40"/>
        <v>0</v>
      </c>
      <c r="Z82" s="76">
        <f t="shared" si="41"/>
        <v>0</v>
      </c>
      <c r="AB82" s="76">
        <f t="shared" si="42"/>
        <v>0</v>
      </c>
      <c r="AD82" s="76">
        <f t="shared" si="43"/>
        <v>0</v>
      </c>
      <c r="AF82" s="76">
        <f t="shared" si="44"/>
        <v>0</v>
      </c>
    </row>
    <row r="83" spans="1:32">
      <c r="A83" s="5"/>
      <c r="B83" s="6"/>
      <c r="C83" s="5"/>
      <c r="D83" s="7"/>
      <c r="E83" s="7"/>
      <c r="F83" s="7"/>
      <c r="G83" s="7"/>
      <c r="H83" s="7"/>
      <c r="I83" s="7"/>
      <c r="J83" s="7"/>
      <c r="K83" s="7"/>
      <c r="L83" s="7"/>
      <c r="M83" s="4"/>
      <c r="N83" s="7"/>
      <c r="O83" s="7"/>
      <c r="P83" s="7"/>
      <c r="Q83" s="7"/>
      <c r="R83" s="7"/>
      <c r="S83" s="7"/>
      <c r="T83" s="7"/>
      <c r="U83" s="7"/>
      <c r="V83" s="7"/>
    </row>
    <row r="84" spans="1:32">
      <c r="A84" s="8">
        <v>9</v>
      </c>
      <c r="B84" s="6" t="s">
        <v>0</v>
      </c>
      <c r="C84" s="5"/>
      <c r="D84" s="7">
        <f>D$12+3370</f>
        <v>43370</v>
      </c>
      <c r="E84" s="7"/>
      <c r="F84" s="7">
        <f>D$12+7365</f>
        <v>47365</v>
      </c>
      <c r="G84" s="7"/>
      <c r="H84" s="7">
        <f>D$12+7365</f>
        <v>47365</v>
      </c>
      <c r="I84" s="7"/>
      <c r="J84" s="7">
        <f>D$12+7365</f>
        <v>47365</v>
      </c>
      <c r="K84" s="7"/>
      <c r="L84" s="7">
        <f>D$12+7365</f>
        <v>47365</v>
      </c>
      <c r="M84" s="4"/>
      <c r="N84" s="7">
        <f>N$12+3370</f>
        <v>41370</v>
      </c>
      <c r="O84" s="7"/>
      <c r="P84" s="7">
        <f>N$12+7365</f>
        <v>45365</v>
      </c>
      <c r="Q84" s="7"/>
      <c r="R84" s="7">
        <f>N$12+7365</f>
        <v>45365</v>
      </c>
      <c r="S84" s="7"/>
      <c r="T84" s="7">
        <f>N$12+7365</f>
        <v>45365</v>
      </c>
      <c r="U84" s="7"/>
      <c r="V84" s="7">
        <f>N$12+7365</f>
        <v>45365</v>
      </c>
      <c r="X84" s="76">
        <f t="shared" ref="X84:X90" si="45">D84-N84</f>
        <v>2000</v>
      </c>
      <c r="Z84" s="76">
        <f t="shared" ref="Z84:Z90" si="46">F84-P84</f>
        <v>2000</v>
      </c>
      <c r="AB84" s="76">
        <f t="shared" ref="AB84:AB90" si="47">H84-R84</f>
        <v>2000</v>
      </c>
      <c r="AD84" s="76">
        <f t="shared" ref="AD84:AD90" si="48">J84-T84</f>
        <v>2000</v>
      </c>
      <c r="AF84" s="76">
        <f t="shared" ref="AF84:AF90" si="49">L84-V84</f>
        <v>2000</v>
      </c>
    </row>
    <row r="85" spans="1:32">
      <c r="A85" s="8"/>
      <c r="B85" s="6" t="s">
        <v>1</v>
      </c>
      <c r="C85" s="5"/>
      <c r="D85" s="7">
        <f>N85+$H$6</f>
        <v>3844</v>
      </c>
      <c r="E85" s="7"/>
      <c r="F85" s="7">
        <f>P85+$H$6</f>
        <v>4443</v>
      </c>
      <c r="G85" s="7"/>
      <c r="H85" s="7">
        <f>R85+$H$6</f>
        <v>7102</v>
      </c>
      <c r="I85" s="7"/>
      <c r="J85" s="7">
        <f>T85+$H$6</f>
        <v>9005</v>
      </c>
      <c r="K85" s="7"/>
      <c r="L85" s="7">
        <f>V85+$H$6</f>
        <v>13109</v>
      </c>
      <c r="M85" s="4"/>
      <c r="N85" s="7">
        <v>3844</v>
      </c>
      <c r="O85" s="7"/>
      <c r="P85" s="7">
        <v>4443</v>
      </c>
      <c r="Q85" s="7"/>
      <c r="R85" s="7">
        <v>7102</v>
      </c>
      <c r="S85" s="7"/>
      <c r="T85" s="7">
        <v>9005</v>
      </c>
      <c r="U85" s="7"/>
      <c r="V85" s="7">
        <v>13109</v>
      </c>
      <c r="X85" s="76">
        <f t="shared" si="45"/>
        <v>0</v>
      </c>
      <c r="Z85" s="76">
        <f t="shared" si="46"/>
        <v>0</v>
      </c>
      <c r="AB85" s="76">
        <f t="shared" si="47"/>
        <v>0</v>
      </c>
      <c r="AD85" s="76">
        <f t="shared" si="48"/>
        <v>0</v>
      </c>
      <c r="AF85" s="76">
        <f t="shared" si="49"/>
        <v>0</v>
      </c>
    </row>
    <row r="86" spans="1:32">
      <c r="A86" s="8"/>
      <c r="B86" s="6" t="s">
        <v>8</v>
      </c>
      <c r="C86" s="5"/>
      <c r="D86" s="7">
        <v>950</v>
      </c>
      <c r="E86" s="7"/>
      <c r="F86" s="7">
        <v>950</v>
      </c>
      <c r="G86" s="7"/>
      <c r="H86" s="7">
        <v>950</v>
      </c>
      <c r="I86" s="7"/>
      <c r="J86" s="7">
        <v>950</v>
      </c>
      <c r="K86" s="7"/>
      <c r="L86" s="7">
        <v>950</v>
      </c>
      <c r="M86" s="4"/>
      <c r="N86" s="7">
        <v>950</v>
      </c>
      <c r="O86" s="7"/>
      <c r="P86" s="7">
        <v>950</v>
      </c>
      <c r="Q86" s="7"/>
      <c r="R86" s="7">
        <v>950</v>
      </c>
      <c r="S86" s="7"/>
      <c r="T86" s="7">
        <v>950</v>
      </c>
      <c r="U86" s="7"/>
      <c r="V86" s="7">
        <v>950</v>
      </c>
      <c r="X86" s="76">
        <f t="shared" si="45"/>
        <v>0</v>
      </c>
      <c r="Z86" s="76">
        <f t="shared" si="46"/>
        <v>0</v>
      </c>
      <c r="AB86" s="76">
        <f t="shared" si="47"/>
        <v>0</v>
      </c>
      <c r="AD86" s="76">
        <f t="shared" si="48"/>
        <v>0</v>
      </c>
      <c r="AF86" s="76">
        <f t="shared" si="49"/>
        <v>0</v>
      </c>
    </row>
    <row r="87" spans="1:32">
      <c r="A87" s="8"/>
      <c r="B87" s="6" t="s">
        <v>2</v>
      </c>
      <c r="C87" s="5"/>
      <c r="D87" s="7">
        <f>+D84+D85+D86</f>
        <v>48164</v>
      </c>
      <c r="E87" s="7"/>
      <c r="F87" s="7">
        <f>+F84+F85+F86</f>
        <v>52758</v>
      </c>
      <c r="G87" s="7"/>
      <c r="H87" s="7">
        <f>+H84+H85+H86</f>
        <v>55417</v>
      </c>
      <c r="I87" s="7"/>
      <c r="J87" s="7">
        <f>+J84+J85+J86</f>
        <v>57320</v>
      </c>
      <c r="K87" s="7"/>
      <c r="L87" s="7">
        <f>+L84+L85+L86</f>
        <v>61424</v>
      </c>
      <c r="M87" s="4"/>
      <c r="N87" s="7">
        <f>+N84+N85+N86</f>
        <v>46164</v>
      </c>
      <c r="O87" s="7"/>
      <c r="P87" s="7">
        <f>+P84+P85+P86</f>
        <v>50758</v>
      </c>
      <c r="Q87" s="7"/>
      <c r="R87" s="7">
        <f>+R84+R85+R86</f>
        <v>53417</v>
      </c>
      <c r="S87" s="7"/>
      <c r="T87" s="7">
        <f>+T84+T85+T86</f>
        <v>55320</v>
      </c>
      <c r="U87" s="7"/>
      <c r="V87" s="7">
        <f>+V84+V85+V86</f>
        <v>59424</v>
      </c>
      <c r="X87" s="76">
        <f t="shared" si="45"/>
        <v>2000</v>
      </c>
      <c r="Z87" s="76">
        <f t="shared" si="46"/>
        <v>2000</v>
      </c>
      <c r="AB87" s="76">
        <f t="shared" si="47"/>
        <v>2000</v>
      </c>
      <c r="AD87" s="76">
        <f t="shared" si="48"/>
        <v>2000</v>
      </c>
      <c r="AF87" s="76">
        <f t="shared" si="49"/>
        <v>2000</v>
      </c>
    </row>
    <row r="88" spans="1:32">
      <c r="A88" s="8"/>
      <c r="B88" s="6" t="s">
        <v>11</v>
      </c>
      <c r="C88" s="5"/>
      <c r="D88" s="7">
        <f>D87/$G$2</f>
        <v>240.82</v>
      </c>
      <c r="E88" s="7"/>
      <c r="F88" s="7">
        <f>F87/$G$2</f>
        <v>263.79000000000002</v>
      </c>
      <c r="G88" s="7"/>
      <c r="H88" s="7">
        <f>H87/$G$2</f>
        <v>277.08499999999998</v>
      </c>
      <c r="I88" s="7"/>
      <c r="J88" s="7">
        <f>J87/$G$2</f>
        <v>286.60000000000002</v>
      </c>
      <c r="K88" s="7"/>
      <c r="L88" s="7">
        <f>L87/$G$2</f>
        <v>307.12</v>
      </c>
      <c r="M88" s="4"/>
      <c r="N88" s="7">
        <f>N87/$G$2</f>
        <v>230.82</v>
      </c>
      <c r="O88" s="7"/>
      <c r="P88" s="7">
        <f>P87/$G$2</f>
        <v>253.79</v>
      </c>
      <c r="Q88" s="7"/>
      <c r="R88" s="7">
        <f>R87/$G$2</f>
        <v>267.08499999999998</v>
      </c>
      <c r="S88" s="7"/>
      <c r="T88" s="7">
        <f>T87/$G$2</f>
        <v>276.60000000000002</v>
      </c>
      <c r="U88" s="7"/>
      <c r="V88" s="7">
        <f>V87/$G$2</f>
        <v>297.12</v>
      </c>
      <c r="X88" s="76">
        <f t="shared" si="45"/>
        <v>10</v>
      </c>
      <c r="Z88" s="76">
        <f t="shared" si="46"/>
        <v>10.000000000000028</v>
      </c>
      <c r="AB88" s="76">
        <f t="shared" si="47"/>
        <v>10</v>
      </c>
      <c r="AD88" s="76">
        <f t="shared" si="48"/>
        <v>10</v>
      </c>
      <c r="AF88" s="76">
        <f t="shared" si="49"/>
        <v>10</v>
      </c>
    </row>
    <row r="89" spans="1:32">
      <c r="A89" s="8"/>
      <c r="B89" s="14" t="s">
        <v>12</v>
      </c>
      <c r="C89" s="15"/>
      <c r="D89" s="10">
        <f>D96-D88</f>
        <v>1.0600000000000023</v>
      </c>
      <c r="E89" s="10"/>
      <c r="F89" s="10">
        <f>F96-F88</f>
        <v>0.9849999999999568</v>
      </c>
      <c r="G89" s="10"/>
      <c r="H89" s="10">
        <f>H96-H88</f>
        <v>1.0400000000000205</v>
      </c>
      <c r="I89" s="10"/>
      <c r="J89" s="10">
        <f>J96-J88</f>
        <v>0.93999999999999773</v>
      </c>
      <c r="K89" s="10"/>
      <c r="L89" s="10">
        <f>L96-L88</f>
        <v>0.96999999999997044</v>
      </c>
      <c r="M89" s="8"/>
      <c r="N89" s="10">
        <f>N96-N88</f>
        <v>1.0600000000000023</v>
      </c>
      <c r="O89" s="10"/>
      <c r="P89" s="10">
        <f>P96-P88</f>
        <v>0.98500000000001364</v>
      </c>
      <c r="Q89" s="10"/>
      <c r="R89" s="10">
        <f>R96-R88</f>
        <v>1.0400000000000205</v>
      </c>
      <c r="S89" s="10"/>
      <c r="T89" s="10">
        <f>T96-T88</f>
        <v>0.93999999999999773</v>
      </c>
      <c r="U89" s="10"/>
      <c r="V89" s="10">
        <f>V96-V88</f>
        <v>0.96999999999997044</v>
      </c>
      <c r="X89" s="76">
        <f t="shared" si="45"/>
        <v>0</v>
      </c>
      <c r="Z89" s="76">
        <f t="shared" si="46"/>
        <v>-5.6843418860808015E-14</v>
      </c>
      <c r="AB89" s="76">
        <f t="shared" si="47"/>
        <v>0</v>
      </c>
      <c r="AD89" s="76">
        <f t="shared" si="48"/>
        <v>0</v>
      </c>
      <c r="AF89" s="76">
        <f t="shared" si="49"/>
        <v>0</v>
      </c>
    </row>
    <row r="90" spans="1:32">
      <c r="A90" s="8"/>
      <c r="B90" s="20" t="s">
        <v>16</v>
      </c>
      <c r="C90" s="21"/>
      <c r="D90" s="22">
        <f>D95-D87</f>
        <v>212</v>
      </c>
      <c r="E90" s="22"/>
      <c r="F90" s="22">
        <f>F95-F87</f>
        <v>197</v>
      </c>
      <c r="G90" s="22"/>
      <c r="H90" s="22">
        <f>H95-H87</f>
        <v>208</v>
      </c>
      <c r="I90" s="22"/>
      <c r="J90" s="22">
        <f>J95-J87</f>
        <v>188</v>
      </c>
      <c r="K90" s="22"/>
      <c r="L90" s="22">
        <f>L95-L87</f>
        <v>194</v>
      </c>
      <c r="M90" s="8"/>
      <c r="N90" s="22">
        <f>N95-N87</f>
        <v>212</v>
      </c>
      <c r="O90" s="22"/>
      <c r="P90" s="22">
        <f>P95-P87</f>
        <v>197</v>
      </c>
      <c r="Q90" s="22"/>
      <c r="R90" s="22">
        <f>R95-R87</f>
        <v>208</v>
      </c>
      <c r="S90" s="22"/>
      <c r="T90" s="22">
        <f>T95-T87</f>
        <v>188</v>
      </c>
      <c r="U90" s="22"/>
      <c r="V90" s="22">
        <f>V95-V87</f>
        <v>194</v>
      </c>
      <c r="X90" s="76">
        <f t="shared" si="45"/>
        <v>0</v>
      </c>
      <c r="Z90" s="76">
        <f t="shared" si="46"/>
        <v>0</v>
      </c>
      <c r="AB90" s="76">
        <f t="shared" si="47"/>
        <v>0</v>
      </c>
      <c r="AD90" s="76">
        <f t="shared" si="48"/>
        <v>0</v>
      </c>
      <c r="AF90" s="76">
        <f t="shared" si="49"/>
        <v>0</v>
      </c>
    </row>
    <row r="91" spans="1:32">
      <c r="A91" s="5"/>
      <c r="B91" s="6"/>
      <c r="C91" s="5"/>
      <c r="D91" s="7"/>
      <c r="E91" s="7"/>
      <c r="F91" s="7"/>
      <c r="G91" s="7"/>
      <c r="H91" s="7"/>
      <c r="I91" s="7"/>
      <c r="J91" s="7"/>
      <c r="K91" s="7"/>
      <c r="L91" s="7"/>
      <c r="M91" s="4"/>
      <c r="N91" s="7"/>
      <c r="O91" s="7"/>
      <c r="P91" s="7"/>
      <c r="Q91" s="7"/>
      <c r="R91" s="7"/>
      <c r="S91" s="7"/>
      <c r="T91" s="7"/>
      <c r="U91" s="7"/>
      <c r="V91" s="7"/>
    </row>
    <row r="92" spans="1:32">
      <c r="A92" s="8">
        <v>10</v>
      </c>
      <c r="B92" s="6" t="s">
        <v>0</v>
      </c>
      <c r="C92" s="5"/>
      <c r="D92" s="7">
        <f>D$12+3370</f>
        <v>43370</v>
      </c>
      <c r="E92" s="7"/>
      <c r="F92" s="7">
        <f>D$12+7365</f>
        <v>47365</v>
      </c>
      <c r="G92" s="7"/>
      <c r="H92" s="7">
        <f>D$12+7365</f>
        <v>47365</v>
      </c>
      <c r="I92" s="7"/>
      <c r="J92" s="7">
        <f>D$12+7365</f>
        <v>47365</v>
      </c>
      <c r="K92" s="7"/>
      <c r="L92" s="7">
        <f>D$12+7365</f>
        <v>47365</v>
      </c>
      <c r="M92" s="4"/>
      <c r="N92" s="7">
        <f>N$12+3370</f>
        <v>41370</v>
      </c>
      <c r="O92" s="7"/>
      <c r="P92" s="7">
        <f>N$12+7365</f>
        <v>45365</v>
      </c>
      <c r="Q92" s="7"/>
      <c r="R92" s="7">
        <f>N$12+7365</f>
        <v>45365</v>
      </c>
      <c r="S92" s="7"/>
      <c r="T92" s="7">
        <f>N$12+7365</f>
        <v>45365</v>
      </c>
      <c r="U92" s="7"/>
      <c r="V92" s="7">
        <f>N$12+7365</f>
        <v>45365</v>
      </c>
      <c r="X92" s="76">
        <f t="shared" ref="X92:X98" si="50">D92-N92</f>
        <v>2000</v>
      </c>
      <c r="Z92" s="76">
        <f t="shared" ref="Z92:Z98" si="51">F92-P92</f>
        <v>2000</v>
      </c>
      <c r="AB92" s="76">
        <f t="shared" ref="AB92:AB98" si="52">H92-R92</f>
        <v>2000</v>
      </c>
      <c r="AD92" s="76">
        <f t="shared" ref="AD92:AD98" si="53">J92-T92</f>
        <v>2000</v>
      </c>
      <c r="AF92" s="76">
        <f t="shared" ref="AF92:AF98" si="54">L92-V92</f>
        <v>2000</v>
      </c>
    </row>
    <row r="93" spans="1:32">
      <c r="A93" s="8"/>
      <c r="B93" s="6" t="s">
        <v>1</v>
      </c>
      <c r="C93" s="5"/>
      <c r="D93" s="7">
        <f>N93+$H$6</f>
        <v>4056</v>
      </c>
      <c r="E93" s="7"/>
      <c r="F93" s="7">
        <f>P93+$H$6</f>
        <v>4640</v>
      </c>
      <c r="G93" s="7"/>
      <c r="H93" s="7">
        <f>R93+$H$6</f>
        <v>7310</v>
      </c>
      <c r="I93" s="7"/>
      <c r="J93" s="7">
        <f>T93+$H$6</f>
        <v>9193</v>
      </c>
      <c r="K93" s="7"/>
      <c r="L93" s="7">
        <f>V93+$H$6</f>
        <v>13303</v>
      </c>
      <c r="M93" s="4"/>
      <c r="N93" s="7">
        <v>4056</v>
      </c>
      <c r="O93" s="7"/>
      <c r="P93" s="7">
        <v>4640</v>
      </c>
      <c r="Q93" s="7"/>
      <c r="R93" s="7">
        <v>7310</v>
      </c>
      <c r="S93" s="7"/>
      <c r="T93" s="7">
        <v>9193</v>
      </c>
      <c r="U93" s="7"/>
      <c r="V93" s="7">
        <v>13303</v>
      </c>
      <c r="X93" s="76">
        <f t="shared" si="50"/>
        <v>0</v>
      </c>
      <c r="Z93" s="76">
        <f t="shared" si="51"/>
        <v>0</v>
      </c>
      <c r="AB93" s="76">
        <f t="shared" si="52"/>
        <v>0</v>
      </c>
      <c r="AD93" s="76">
        <f t="shared" si="53"/>
        <v>0</v>
      </c>
      <c r="AF93" s="76">
        <f t="shared" si="54"/>
        <v>0</v>
      </c>
    </row>
    <row r="94" spans="1:32">
      <c r="A94" s="8"/>
      <c r="B94" s="6" t="s">
        <v>8</v>
      </c>
      <c r="C94" s="5"/>
      <c r="D94" s="7">
        <v>950</v>
      </c>
      <c r="E94" s="7"/>
      <c r="F94" s="7">
        <v>950</v>
      </c>
      <c r="G94" s="7"/>
      <c r="H94" s="7">
        <v>950</v>
      </c>
      <c r="I94" s="7"/>
      <c r="J94" s="7">
        <v>950</v>
      </c>
      <c r="K94" s="7"/>
      <c r="L94" s="7">
        <v>950</v>
      </c>
      <c r="M94" s="4"/>
      <c r="N94" s="7">
        <v>950</v>
      </c>
      <c r="O94" s="7"/>
      <c r="P94" s="7">
        <v>950</v>
      </c>
      <c r="Q94" s="7"/>
      <c r="R94" s="7">
        <v>950</v>
      </c>
      <c r="S94" s="7"/>
      <c r="T94" s="7">
        <v>950</v>
      </c>
      <c r="U94" s="7"/>
      <c r="V94" s="7">
        <v>950</v>
      </c>
      <c r="X94" s="76">
        <f t="shared" si="50"/>
        <v>0</v>
      </c>
      <c r="Z94" s="76">
        <f t="shared" si="51"/>
        <v>0</v>
      </c>
      <c r="AB94" s="76">
        <f t="shared" si="52"/>
        <v>0</v>
      </c>
      <c r="AD94" s="76">
        <f t="shared" si="53"/>
        <v>0</v>
      </c>
      <c r="AF94" s="76">
        <f t="shared" si="54"/>
        <v>0</v>
      </c>
    </row>
    <row r="95" spans="1:32">
      <c r="A95" s="8"/>
      <c r="B95" s="6" t="s">
        <v>2</v>
      </c>
      <c r="C95" s="5"/>
      <c r="D95" s="7">
        <f>+D92+D93+D94</f>
        <v>48376</v>
      </c>
      <c r="E95" s="7"/>
      <c r="F95" s="7">
        <f>+F92+F93+F94</f>
        <v>52955</v>
      </c>
      <c r="G95" s="7"/>
      <c r="H95" s="7">
        <f>+H92+H93+H94</f>
        <v>55625</v>
      </c>
      <c r="I95" s="7"/>
      <c r="J95" s="7">
        <f>+J92+J93+J94</f>
        <v>57508</v>
      </c>
      <c r="K95" s="7"/>
      <c r="L95" s="7">
        <f>+L92+L93+L94</f>
        <v>61618</v>
      </c>
      <c r="M95" s="4"/>
      <c r="N95" s="7">
        <f>+N92+N93+N94</f>
        <v>46376</v>
      </c>
      <c r="O95" s="7"/>
      <c r="P95" s="7">
        <f>+P92+P93+P94</f>
        <v>50955</v>
      </c>
      <c r="Q95" s="7"/>
      <c r="R95" s="7">
        <f>+R92+R93+R94</f>
        <v>53625</v>
      </c>
      <c r="S95" s="7"/>
      <c r="T95" s="7">
        <f>+T92+T93+T94</f>
        <v>55508</v>
      </c>
      <c r="U95" s="7"/>
      <c r="V95" s="7">
        <f>+V92+V93+V94</f>
        <v>59618</v>
      </c>
      <c r="X95" s="76">
        <f t="shared" si="50"/>
        <v>2000</v>
      </c>
      <c r="Z95" s="76">
        <f t="shared" si="51"/>
        <v>2000</v>
      </c>
      <c r="AB95" s="76">
        <f t="shared" si="52"/>
        <v>2000</v>
      </c>
      <c r="AD95" s="76">
        <f t="shared" si="53"/>
        <v>2000</v>
      </c>
      <c r="AF95" s="76">
        <f t="shared" si="54"/>
        <v>2000</v>
      </c>
    </row>
    <row r="96" spans="1:32">
      <c r="A96" s="8"/>
      <c r="B96" s="6" t="s">
        <v>11</v>
      </c>
      <c r="C96" s="5"/>
      <c r="D96" s="7">
        <f>D95/$G$2</f>
        <v>241.88</v>
      </c>
      <c r="E96" s="7"/>
      <c r="F96" s="7">
        <f>F95/$G$2</f>
        <v>264.77499999999998</v>
      </c>
      <c r="G96" s="7"/>
      <c r="H96" s="7">
        <f>H95/$G$2</f>
        <v>278.125</v>
      </c>
      <c r="I96" s="7"/>
      <c r="J96" s="7">
        <f>J95/$G$2</f>
        <v>287.54000000000002</v>
      </c>
      <c r="K96" s="7"/>
      <c r="L96" s="7">
        <f>L95/$G$2</f>
        <v>308.08999999999997</v>
      </c>
      <c r="M96" s="4"/>
      <c r="N96" s="7">
        <f>N95/$G$2</f>
        <v>231.88</v>
      </c>
      <c r="O96" s="7"/>
      <c r="P96" s="7">
        <f>P95/$G$2</f>
        <v>254.77500000000001</v>
      </c>
      <c r="Q96" s="7"/>
      <c r="R96" s="7">
        <f>R95/$G$2</f>
        <v>268.125</v>
      </c>
      <c r="S96" s="7"/>
      <c r="T96" s="7">
        <f>T95/$G$2</f>
        <v>277.54000000000002</v>
      </c>
      <c r="U96" s="7"/>
      <c r="V96" s="7">
        <f>V95/$G$2</f>
        <v>298.08999999999997</v>
      </c>
      <c r="X96" s="76">
        <f t="shared" si="50"/>
        <v>10</v>
      </c>
      <c r="Z96" s="76">
        <f t="shared" si="51"/>
        <v>9.9999999999999716</v>
      </c>
      <c r="AB96" s="76">
        <f t="shared" si="52"/>
        <v>10</v>
      </c>
      <c r="AD96" s="76">
        <f t="shared" si="53"/>
        <v>10</v>
      </c>
      <c r="AF96" s="76">
        <f t="shared" si="54"/>
        <v>10</v>
      </c>
    </row>
    <row r="97" spans="1:32">
      <c r="A97" s="8"/>
      <c r="B97" s="14" t="s">
        <v>12</v>
      </c>
      <c r="C97" s="15"/>
      <c r="D97" s="10">
        <f>D104-D96</f>
        <v>7.1100000000000136</v>
      </c>
      <c r="E97" s="10"/>
      <c r="F97" s="10">
        <f>F104-F96</f>
        <v>8.2450000000000045</v>
      </c>
      <c r="G97" s="10"/>
      <c r="H97" s="10">
        <f>H104-H96</f>
        <v>5.714999999999975</v>
      </c>
      <c r="I97" s="10"/>
      <c r="J97" s="10">
        <f>J104-J96</f>
        <v>5.875</v>
      </c>
      <c r="K97" s="10"/>
      <c r="L97" s="10">
        <f>L104-L96</f>
        <v>6.2650000000000432</v>
      </c>
      <c r="M97" s="8"/>
      <c r="N97" s="10">
        <f>N104-N96</f>
        <v>7.1100000000000136</v>
      </c>
      <c r="O97" s="10"/>
      <c r="P97" s="10">
        <f>P104-P96</f>
        <v>8.2449999999999761</v>
      </c>
      <c r="Q97" s="10"/>
      <c r="R97" s="10">
        <f>R104-R96</f>
        <v>5.714999999999975</v>
      </c>
      <c r="S97" s="10"/>
      <c r="T97" s="10">
        <f>T104-T96</f>
        <v>5.875</v>
      </c>
      <c r="U97" s="10"/>
      <c r="V97" s="10">
        <f>V104-V96</f>
        <v>6.2650000000000432</v>
      </c>
      <c r="X97" s="76">
        <f t="shared" si="50"/>
        <v>0</v>
      </c>
      <c r="Z97" s="76">
        <f t="shared" si="51"/>
        <v>2.8421709430404007E-14</v>
      </c>
      <c r="AB97" s="76">
        <f t="shared" si="52"/>
        <v>0</v>
      </c>
      <c r="AD97" s="76">
        <f t="shared" si="53"/>
        <v>0</v>
      </c>
      <c r="AF97" s="76">
        <f t="shared" si="54"/>
        <v>0</v>
      </c>
    </row>
    <row r="98" spans="1:32">
      <c r="A98" s="8"/>
      <c r="B98" s="20" t="s">
        <v>16</v>
      </c>
      <c r="C98" s="21"/>
      <c r="D98" s="22">
        <f>D103-D95</f>
        <v>1422</v>
      </c>
      <c r="E98" s="22"/>
      <c r="F98" s="22">
        <f>F103-F95</f>
        <v>1649</v>
      </c>
      <c r="G98" s="22"/>
      <c r="H98" s="22">
        <f>H103-H95</f>
        <v>1143</v>
      </c>
      <c r="I98" s="22"/>
      <c r="J98" s="22">
        <f>J103-J95</f>
        <v>1175</v>
      </c>
      <c r="K98" s="22"/>
      <c r="L98" s="22">
        <f>L103-L95</f>
        <v>1253</v>
      </c>
      <c r="M98" s="8"/>
      <c r="N98" s="22">
        <f>N103-N95</f>
        <v>1422</v>
      </c>
      <c r="O98" s="22"/>
      <c r="P98" s="22">
        <f>P103-P95</f>
        <v>1649</v>
      </c>
      <c r="Q98" s="22"/>
      <c r="R98" s="22">
        <f>R103-R95</f>
        <v>1143</v>
      </c>
      <c r="S98" s="22"/>
      <c r="T98" s="22">
        <f>T103-T95</f>
        <v>1175</v>
      </c>
      <c r="U98" s="22"/>
      <c r="V98" s="22">
        <f>V103-V95</f>
        <v>1253</v>
      </c>
      <c r="X98" s="76">
        <f t="shared" si="50"/>
        <v>0</v>
      </c>
      <c r="Z98" s="76">
        <f t="shared" si="51"/>
        <v>0</v>
      </c>
      <c r="AB98" s="76">
        <f t="shared" si="52"/>
        <v>0</v>
      </c>
      <c r="AD98" s="76">
        <f t="shared" si="53"/>
        <v>0</v>
      </c>
      <c r="AF98" s="76">
        <f t="shared" si="54"/>
        <v>0</v>
      </c>
    </row>
    <row r="99" spans="1:32">
      <c r="A99" s="5"/>
      <c r="B99" s="6"/>
      <c r="C99" s="5"/>
      <c r="D99" s="7"/>
      <c r="E99" s="7"/>
      <c r="F99" s="7"/>
      <c r="G99" s="7"/>
      <c r="H99" s="7"/>
      <c r="I99" s="7"/>
      <c r="J99" s="7"/>
      <c r="K99" s="7"/>
      <c r="L99" s="7"/>
      <c r="M99" s="4"/>
      <c r="N99" s="7"/>
      <c r="O99" s="7"/>
      <c r="P99" s="7"/>
      <c r="Q99" s="7"/>
      <c r="R99" s="7"/>
      <c r="S99" s="7"/>
      <c r="T99" s="7"/>
      <c r="U99" s="7"/>
      <c r="V99" s="7"/>
    </row>
    <row r="100" spans="1:32">
      <c r="A100" s="8">
        <v>11</v>
      </c>
      <c r="B100" s="6" t="s">
        <v>0</v>
      </c>
      <c r="C100" s="5"/>
      <c r="D100" s="7">
        <f>D$12+6900</f>
        <v>46900</v>
      </c>
      <c r="E100" s="7"/>
      <c r="F100" s="7">
        <f>D$12+11380</f>
        <v>51380</v>
      </c>
      <c r="G100" s="7"/>
      <c r="H100" s="7">
        <f>D$12+11380</f>
        <v>51380</v>
      </c>
      <c r="I100" s="7"/>
      <c r="J100" s="7">
        <f>D$12+11380</f>
        <v>51380</v>
      </c>
      <c r="K100" s="7"/>
      <c r="L100" s="7">
        <f>D$12+11380</f>
        <v>51380</v>
      </c>
      <c r="M100" s="4"/>
      <c r="N100" s="7">
        <f>N$12+6900</f>
        <v>44900</v>
      </c>
      <c r="O100" s="7"/>
      <c r="P100" s="7">
        <f>N$12+11380</f>
        <v>49380</v>
      </c>
      <c r="Q100" s="7"/>
      <c r="R100" s="7">
        <f>N$12+11380</f>
        <v>49380</v>
      </c>
      <c r="S100" s="7"/>
      <c r="T100" s="7">
        <f>N$12+11380</f>
        <v>49380</v>
      </c>
      <c r="U100" s="7"/>
      <c r="V100" s="7">
        <f>N$12+11380</f>
        <v>49380</v>
      </c>
      <c r="X100" s="76">
        <f t="shared" ref="X100:X106" si="55">D100-N100</f>
        <v>2000</v>
      </c>
      <c r="Z100" s="76">
        <f t="shared" ref="Z100:Z106" si="56">F100-P100</f>
        <v>2000</v>
      </c>
      <c r="AB100" s="76">
        <f t="shared" ref="AB100:AB106" si="57">H100-R100</f>
        <v>2000</v>
      </c>
      <c r="AD100" s="76">
        <f t="shared" ref="AD100:AD106" si="58">J100-T100</f>
        <v>2000</v>
      </c>
      <c r="AF100" s="76">
        <f t="shared" ref="AF100:AF106" si="59">L100-V100</f>
        <v>2000</v>
      </c>
    </row>
    <row r="101" spans="1:32">
      <c r="A101" s="8"/>
      <c r="B101" s="6" t="s">
        <v>1</v>
      </c>
      <c r="C101" s="5"/>
      <c r="D101" s="7">
        <f>N101+$H$6</f>
        <v>1948</v>
      </c>
      <c r="E101" s="7"/>
      <c r="F101" s="7">
        <f>P101+$H$6</f>
        <v>2274</v>
      </c>
      <c r="G101" s="7"/>
      <c r="H101" s="7">
        <f>R101+$H$6</f>
        <v>4438</v>
      </c>
      <c r="I101" s="7"/>
      <c r="J101" s="7">
        <f>T101+$H$6</f>
        <v>6353</v>
      </c>
      <c r="K101" s="7"/>
      <c r="L101" s="7">
        <f>V101+$H$6</f>
        <v>10541</v>
      </c>
      <c r="M101" s="4"/>
      <c r="N101" s="7">
        <v>1948</v>
      </c>
      <c r="O101" s="7"/>
      <c r="P101" s="7">
        <v>2274</v>
      </c>
      <c r="Q101" s="7"/>
      <c r="R101" s="7">
        <v>4438</v>
      </c>
      <c r="S101" s="7"/>
      <c r="T101" s="7">
        <v>6353</v>
      </c>
      <c r="U101" s="7"/>
      <c r="V101" s="7">
        <v>10541</v>
      </c>
      <c r="X101" s="76">
        <f t="shared" si="55"/>
        <v>0</v>
      </c>
      <c r="Z101" s="76">
        <f t="shared" si="56"/>
        <v>0</v>
      </c>
      <c r="AB101" s="76">
        <f t="shared" si="57"/>
        <v>0</v>
      </c>
      <c r="AD101" s="76">
        <f t="shared" si="58"/>
        <v>0</v>
      </c>
      <c r="AF101" s="76">
        <f t="shared" si="59"/>
        <v>0</v>
      </c>
    </row>
    <row r="102" spans="1:32">
      <c r="A102" s="8"/>
      <c r="B102" s="6" t="s">
        <v>8</v>
      </c>
      <c r="C102" s="5"/>
      <c r="D102" s="7">
        <v>950</v>
      </c>
      <c r="E102" s="7"/>
      <c r="F102" s="7">
        <v>950</v>
      </c>
      <c r="G102" s="7"/>
      <c r="H102" s="7">
        <v>950</v>
      </c>
      <c r="I102" s="7"/>
      <c r="J102" s="7">
        <v>950</v>
      </c>
      <c r="K102" s="7"/>
      <c r="L102" s="7">
        <v>950</v>
      </c>
      <c r="M102" s="4"/>
      <c r="N102" s="7">
        <v>950</v>
      </c>
      <c r="O102" s="7"/>
      <c r="P102" s="7">
        <v>950</v>
      </c>
      <c r="Q102" s="7"/>
      <c r="R102" s="7">
        <v>950</v>
      </c>
      <c r="S102" s="7"/>
      <c r="T102" s="7">
        <v>950</v>
      </c>
      <c r="U102" s="7"/>
      <c r="V102" s="7">
        <v>950</v>
      </c>
      <c r="X102" s="76">
        <f t="shared" si="55"/>
        <v>0</v>
      </c>
      <c r="Z102" s="76">
        <f t="shared" si="56"/>
        <v>0</v>
      </c>
      <c r="AB102" s="76">
        <f t="shared" si="57"/>
        <v>0</v>
      </c>
      <c r="AD102" s="76">
        <f t="shared" si="58"/>
        <v>0</v>
      </c>
      <c r="AF102" s="76">
        <f t="shared" si="59"/>
        <v>0</v>
      </c>
    </row>
    <row r="103" spans="1:32">
      <c r="A103" s="8"/>
      <c r="B103" s="6" t="s">
        <v>2</v>
      </c>
      <c r="C103" s="5"/>
      <c r="D103" s="7">
        <f>+D100+D101+D102</f>
        <v>49798</v>
      </c>
      <c r="E103" s="7"/>
      <c r="F103" s="7">
        <f>+F100+F101+F102</f>
        <v>54604</v>
      </c>
      <c r="G103" s="7"/>
      <c r="H103" s="7">
        <f>+H100+H101+H102</f>
        <v>56768</v>
      </c>
      <c r="I103" s="7"/>
      <c r="J103" s="7">
        <f>+J100+J101+J102</f>
        <v>58683</v>
      </c>
      <c r="K103" s="7"/>
      <c r="L103" s="7">
        <f>+L100+L101+L102</f>
        <v>62871</v>
      </c>
      <c r="M103" s="4"/>
      <c r="N103" s="7">
        <f>+N100+N101+N102</f>
        <v>47798</v>
      </c>
      <c r="O103" s="7"/>
      <c r="P103" s="7">
        <f>+P100+P101+P102</f>
        <v>52604</v>
      </c>
      <c r="Q103" s="7"/>
      <c r="R103" s="7">
        <f>+R100+R101+R102</f>
        <v>54768</v>
      </c>
      <c r="S103" s="7"/>
      <c r="T103" s="7">
        <f>+T100+T101+T102</f>
        <v>56683</v>
      </c>
      <c r="U103" s="7"/>
      <c r="V103" s="7">
        <f>+V100+V101+V102</f>
        <v>60871</v>
      </c>
      <c r="X103" s="76">
        <f t="shared" si="55"/>
        <v>2000</v>
      </c>
      <c r="Z103" s="76">
        <f t="shared" si="56"/>
        <v>2000</v>
      </c>
      <c r="AB103" s="76">
        <f t="shared" si="57"/>
        <v>2000</v>
      </c>
      <c r="AD103" s="76">
        <f t="shared" si="58"/>
        <v>2000</v>
      </c>
      <c r="AF103" s="76">
        <f t="shared" si="59"/>
        <v>2000</v>
      </c>
    </row>
    <row r="104" spans="1:32">
      <c r="A104" s="8"/>
      <c r="B104" s="6" t="s">
        <v>11</v>
      </c>
      <c r="C104" s="5"/>
      <c r="D104" s="7">
        <f>D103/$G$2</f>
        <v>248.99</v>
      </c>
      <c r="E104" s="7"/>
      <c r="F104" s="7">
        <f>F103/$G$2</f>
        <v>273.02</v>
      </c>
      <c r="G104" s="7"/>
      <c r="H104" s="7">
        <f>H103/$G$2</f>
        <v>283.83999999999997</v>
      </c>
      <c r="I104" s="7"/>
      <c r="J104" s="7">
        <f>J103/$G$2</f>
        <v>293.41500000000002</v>
      </c>
      <c r="K104" s="7"/>
      <c r="L104" s="7">
        <f>L103/$G$2</f>
        <v>314.35500000000002</v>
      </c>
      <c r="M104" s="4"/>
      <c r="N104" s="7">
        <f>N103/$G$2</f>
        <v>238.99</v>
      </c>
      <c r="O104" s="7"/>
      <c r="P104" s="7">
        <f>P103/$G$2</f>
        <v>263.02</v>
      </c>
      <c r="Q104" s="7"/>
      <c r="R104" s="7">
        <f>R103/$G$2</f>
        <v>273.83999999999997</v>
      </c>
      <c r="S104" s="7"/>
      <c r="T104" s="7">
        <f>T103/$G$2</f>
        <v>283.41500000000002</v>
      </c>
      <c r="U104" s="7"/>
      <c r="V104" s="7">
        <f>V103/$G$2</f>
        <v>304.35500000000002</v>
      </c>
      <c r="X104" s="76">
        <f t="shared" si="55"/>
        <v>10</v>
      </c>
      <c r="Z104" s="76">
        <f t="shared" si="56"/>
        <v>10</v>
      </c>
      <c r="AB104" s="76">
        <f t="shared" si="57"/>
        <v>10</v>
      </c>
      <c r="AD104" s="76">
        <f t="shared" si="58"/>
        <v>10</v>
      </c>
      <c r="AF104" s="76">
        <f t="shared" si="59"/>
        <v>10</v>
      </c>
    </row>
    <row r="105" spans="1:32">
      <c r="A105" s="8"/>
      <c r="B105" s="14" t="s">
        <v>12</v>
      </c>
      <c r="C105" s="15"/>
      <c r="D105" s="10">
        <f>D112-D104</f>
        <v>0.62000000000000455</v>
      </c>
      <c r="E105" s="10"/>
      <c r="F105" s="10">
        <f>F112-F104</f>
        <v>0</v>
      </c>
      <c r="G105" s="10"/>
      <c r="H105" s="10">
        <f>H112-H104</f>
        <v>0.86500000000000909</v>
      </c>
      <c r="I105" s="10"/>
      <c r="J105" s="10">
        <f>J112-J104</f>
        <v>1.0449999999999591</v>
      </c>
      <c r="K105" s="10"/>
      <c r="L105" s="10">
        <f>L112-L104</f>
        <v>1.125</v>
      </c>
      <c r="M105" s="8"/>
      <c r="N105" s="10">
        <f>N112-N104</f>
        <v>0.62000000000000455</v>
      </c>
      <c r="O105" s="10"/>
      <c r="P105" s="10">
        <f>P112-P104</f>
        <v>0</v>
      </c>
      <c r="Q105" s="10"/>
      <c r="R105" s="10">
        <f>R112-R104</f>
        <v>0.86500000000000909</v>
      </c>
      <c r="S105" s="10"/>
      <c r="T105" s="10">
        <f>T112-T104</f>
        <v>1.0449999999999591</v>
      </c>
      <c r="U105" s="10"/>
      <c r="V105" s="10">
        <f>V112-V104</f>
        <v>1.125</v>
      </c>
      <c r="X105" s="76">
        <f t="shared" si="55"/>
        <v>0</v>
      </c>
      <c r="Z105" s="76">
        <f t="shared" si="56"/>
        <v>0</v>
      </c>
      <c r="AB105" s="76">
        <f t="shared" si="57"/>
        <v>0</v>
      </c>
      <c r="AD105" s="76">
        <f t="shared" si="58"/>
        <v>0</v>
      </c>
      <c r="AF105" s="76">
        <f t="shared" si="59"/>
        <v>0</v>
      </c>
    </row>
    <row r="106" spans="1:32">
      <c r="A106" s="8"/>
      <c r="B106" s="20" t="s">
        <v>16</v>
      </c>
      <c r="C106" s="21"/>
      <c r="D106" s="22">
        <f>D111-D103</f>
        <v>124</v>
      </c>
      <c r="E106" s="22"/>
      <c r="F106" s="22">
        <f>F111-F103</f>
        <v>0</v>
      </c>
      <c r="G106" s="22"/>
      <c r="H106" s="22">
        <f>H111-H103</f>
        <v>173</v>
      </c>
      <c r="I106" s="22"/>
      <c r="J106" s="22">
        <f>J111-J103</f>
        <v>209</v>
      </c>
      <c r="K106" s="22"/>
      <c r="L106" s="22">
        <f>L111-L103</f>
        <v>225</v>
      </c>
      <c r="M106" s="8"/>
      <c r="N106" s="22">
        <f>N111-N103</f>
        <v>124</v>
      </c>
      <c r="O106" s="22"/>
      <c r="P106" s="22">
        <f>P111-P103</f>
        <v>0</v>
      </c>
      <c r="Q106" s="22"/>
      <c r="R106" s="22">
        <f>R111-R103</f>
        <v>173</v>
      </c>
      <c r="S106" s="22"/>
      <c r="T106" s="22">
        <f>T111-T103</f>
        <v>209</v>
      </c>
      <c r="U106" s="22"/>
      <c r="V106" s="22">
        <f>V111-V103</f>
        <v>225</v>
      </c>
      <c r="X106" s="76">
        <f t="shared" si="55"/>
        <v>0</v>
      </c>
      <c r="Z106" s="76">
        <f t="shared" si="56"/>
        <v>0</v>
      </c>
      <c r="AB106" s="76">
        <f t="shared" si="57"/>
        <v>0</v>
      </c>
      <c r="AD106" s="76">
        <f t="shared" si="58"/>
        <v>0</v>
      </c>
      <c r="AF106" s="76">
        <f t="shared" si="59"/>
        <v>0</v>
      </c>
    </row>
    <row r="107" spans="1:32">
      <c r="A107" s="5"/>
      <c r="B107" s="6"/>
      <c r="C107" s="5"/>
      <c r="D107" s="7"/>
      <c r="E107" s="7"/>
      <c r="F107" s="7"/>
      <c r="G107" s="7"/>
      <c r="H107" s="7"/>
      <c r="I107" s="7"/>
      <c r="J107" s="7"/>
      <c r="K107" s="7"/>
      <c r="L107" s="7"/>
      <c r="M107" s="4"/>
      <c r="N107" s="7"/>
      <c r="O107" s="7"/>
      <c r="P107" s="7"/>
      <c r="Q107" s="7"/>
      <c r="R107" s="7"/>
      <c r="S107" s="7"/>
      <c r="T107" s="7"/>
      <c r="U107" s="7"/>
      <c r="V107" s="7"/>
    </row>
    <row r="108" spans="1:32">
      <c r="A108" s="8">
        <v>12</v>
      </c>
      <c r="B108" s="6" t="s">
        <v>0</v>
      </c>
      <c r="C108" s="5"/>
      <c r="D108" s="7">
        <f>D$12+6900</f>
        <v>46900</v>
      </c>
      <c r="E108" s="7"/>
      <c r="F108" s="7">
        <f>D$12+11380</f>
        <v>51380</v>
      </c>
      <c r="G108" s="7"/>
      <c r="H108" s="7">
        <f>D$12+11380</f>
        <v>51380</v>
      </c>
      <c r="I108" s="7"/>
      <c r="J108" s="7">
        <f>D$12+11380</f>
        <v>51380</v>
      </c>
      <c r="K108" s="7"/>
      <c r="L108" s="7">
        <f>D$12+11380</f>
        <v>51380</v>
      </c>
      <c r="M108" s="4"/>
      <c r="N108" s="7">
        <f>N$12+6900</f>
        <v>44900</v>
      </c>
      <c r="O108" s="7"/>
      <c r="P108" s="7">
        <f>N$12+11380</f>
        <v>49380</v>
      </c>
      <c r="Q108" s="7"/>
      <c r="R108" s="7">
        <f>N$12+11380</f>
        <v>49380</v>
      </c>
      <c r="S108" s="7"/>
      <c r="T108" s="7">
        <f>N$12+11380</f>
        <v>49380</v>
      </c>
      <c r="U108" s="7"/>
      <c r="V108" s="7">
        <f>N$12+11380</f>
        <v>49380</v>
      </c>
      <c r="X108" s="76">
        <f t="shared" ref="X108:X114" si="60">D108-N108</f>
        <v>2000</v>
      </c>
      <c r="Z108" s="76">
        <f t="shared" ref="Z108:Z114" si="61">F108-P108</f>
        <v>2000</v>
      </c>
      <c r="AB108" s="76">
        <f t="shared" ref="AB108:AB114" si="62">H108-R108</f>
        <v>2000</v>
      </c>
      <c r="AD108" s="76">
        <f t="shared" ref="AD108:AD114" si="63">J108-T108</f>
        <v>2000</v>
      </c>
      <c r="AF108" s="76">
        <f t="shared" ref="AF108:AF114" si="64">L108-V108</f>
        <v>2000</v>
      </c>
    </row>
    <row r="109" spans="1:32">
      <c r="A109" s="8"/>
      <c r="B109" s="6" t="s">
        <v>1</v>
      </c>
      <c r="C109" s="5"/>
      <c r="D109" s="7">
        <f>N109+$H$6</f>
        <v>2072</v>
      </c>
      <c r="E109" s="7"/>
      <c r="F109" s="7">
        <f>P109+$H$6</f>
        <v>2274</v>
      </c>
      <c r="G109" s="7"/>
      <c r="H109" s="7">
        <f>R109+$H$6</f>
        <v>4611</v>
      </c>
      <c r="I109" s="7"/>
      <c r="J109" s="7">
        <f>T109+$H$6</f>
        <v>6562</v>
      </c>
      <c r="K109" s="7"/>
      <c r="L109" s="7">
        <f>V109+$H$6</f>
        <v>10766</v>
      </c>
      <c r="M109" s="4"/>
      <c r="N109" s="7">
        <v>2072</v>
      </c>
      <c r="O109" s="7"/>
      <c r="P109" s="7">
        <v>2274</v>
      </c>
      <c r="Q109" s="7"/>
      <c r="R109" s="7">
        <v>4611</v>
      </c>
      <c r="S109" s="7"/>
      <c r="T109" s="7">
        <v>6562</v>
      </c>
      <c r="U109" s="7"/>
      <c r="V109" s="7">
        <v>10766</v>
      </c>
      <c r="X109" s="76">
        <f t="shared" si="60"/>
        <v>0</v>
      </c>
      <c r="Z109" s="76">
        <f t="shared" si="61"/>
        <v>0</v>
      </c>
      <c r="AB109" s="76">
        <f t="shared" si="62"/>
        <v>0</v>
      </c>
      <c r="AD109" s="76">
        <f t="shared" si="63"/>
        <v>0</v>
      </c>
      <c r="AF109" s="76">
        <f t="shared" si="64"/>
        <v>0</v>
      </c>
    </row>
    <row r="110" spans="1:32">
      <c r="A110" s="8"/>
      <c r="B110" s="6" t="s">
        <v>8</v>
      </c>
      <c r="C110" s="5"/>
      <c r="D110" s="7">
        <v>950</v>
      </c>
      <c r="E110" s="7"/>
      <c r="F110" s="7">
        <v>950</v>
      </c>
      <c r="G110" s="7"/>
      <c r="H110" s="7">
        <v>950</v>
      </c>
      <c r="I110" s="7"/>
      <c r="J110" s="7">
        <v>950</v>
      </c>
      <c r="K110" s="7"/>
      <c r="L110" s="7">
        <v>950</v>
      </c>
      <c r="M110" s="4"/>
      <c r="N110" s="7">
        <v>950</v>
      </c>
      <c r="O110" s="7"/>
      <c r="P110" s="7">
        <v>950</v>
      </c>
      <c r="Q110" s="7"/>
      <c r="R110" s="7">
        <v>950</v>
      </c>
      <c r="S110" s="7"/>
      <c r="T110" s="7">
        <v>950</v>
      </c>
      <c r="U110" s="7"/>
      <c r="V110" s="7">
        <v>950</v>
      </c>
      <c r="X110" s="76">
        <f t="shared" si="60"/>
        <v>0</v>
      </c>
      <c r="Z110" s="76">
        <f t="shared" si="61"/>
        <v>0</v>
      </c>
      <c r="AB110" s="76">
        <f t="shared" si="62"/>
        <v>0</v>
      </c>
      <c r="AD110" s="76">
        <f t="shared" si="63"/>
        <v>0</v>
      </c>
      <c r="AF110" s="76">
        <f t="shared" si="64"/>
        <v>0</v>
      </c>
    </row>
    <row r="111" spans="1:32">
      <c r="A111" s="8"/>
      <c r="B111" s="6" t="s">
        <v>2</v>
      </c>
      <c r="C111" s="5"/>
      <c r="D111" s="7">
        <f>+D108+D109+D110</f>
        <v>49922</v>
      </c>
      <c r="E111" s="7"/>
      <c r="F111" s="7">
        <f>+F108+F109+F110</f>
        <v>54604</v>
      </c>
      <c r="G111" s="7"/>
      <c r="H111" s="7">
        <f>+H108+H109+H110</f>
        <v>56941</v>
      </c>
      <c r="I111" s="7"/>
      <c r="J111" s="7">
        <f>+J108+J109+J110</f>
        <v>58892</v>
      </c>
      <c r="K111" s="7"/>
      <c r="L111" s="7">
        <f>+L108+L109+L110</f>
        <v>63096</v>
      </c>
      <c r="M111" s="4"/>
      <c r="N111" s="7">
        <f>+N108+N109+N110</f>
        <v>47922</v>
      </c>
      <c r="O111" s="7"/>
      <c r="P111" s="7">
        <f>+P108+P109+P110</f>
        <v>52604</v>
      </c>
      <c r="Q111" s="7"/>
      <c r="R111" s="7">
        <f>+R108+R109+R110</f>
        <v>54941</v>
      </c>
      <c r="S111" s="7"/>
      <c r="T111" s="7">
        <f>+T108+T109+T110</f>
        <v>56892</v>
      </c>
      <c r="U111" s="7"/>
      <c r="V111" s="7">
        <f>+V108+V109+V110</f>
        <v>61096</v>
      </c>
      <c r="X111" s="76">
        <f t="shared" si="60"/>
        <v>2000</v>
      </c>
      <c r="Z111" s="76">
        <f t="shared" si="61"/>
        <v>2000</v>
      </c>
      <c r="AB111" s="76">
        <f t="shared" si="62"/>
        <v>2000</v>
      </c>
      <c r="AD111" s="76">
        <f t="shared" si="63"/>
        <v>2000</v>
      </c>
      <c r="AF111" s="76">
        <f t="shared" si="64"/>
        <v>2000</v>
      </c>
    </row>
    <row r="112" spans="1:32">
      <c r="A112" s="8"/>
      <c r="B112" s="6" t="s">
        <v>11</v>
      </c>
      <c r="C112" s="5"/>
      <c r="D112" s="7">
        <f>D111/$G$2</f>
        <v>249.61</v>
      </c>
      <c r="E112" s="7"/>
      <c r="F112" s="7">
        <f>F111/$G$2</f>
        <v>273.02</v>
      </c>
      <c r="G112" s="7"/>
      <c r="H112" s="7">
        <f>H111/$G$2</f>
        <v>284.70499999999998</v>
      </c>
      <c r="I112" s="7"/>
      <c r="J112" s="7">
        <f>J111/$G$2</f>
        <v>294.45999999999998</v>
      </c>
      <c r="K112" s="7"/>
      <c r="L112" s="7">
        <f>L111/$G$2</f>
        <v>315.48</v>
      </c>
      <c r="M112" s="4"/>
      <c r="N112" s="7">
        <f>N111/$G$2</f>
        <v>239.61</v>
      </c>
      <c r="O112" s="7"/>
      <c r="P112" s="7">
        <f>P111/$G$2</f>
        <v>263.02</v>
      </c>
      <c r="Q112" s="7"/>
      <c r="R112" s="7">
        <f>R111/$G$2</f>
        <v>274.70499999999998</v>
      </c>
      <c r="S112" s="7"/>
      <c r="T112" s="7">
        <f>T111/$G$2</f>
        <v>284.45999999999998</v>
      </c>
      <c r="U112" s="7"/>
      <c r="V112" s="7">
        <f>V111/$G$2</f>
        <v>305.48</v>
      </c>
      <c r="X112" s="76">
        <f t="shared" si="60"/>
        <v>10</v>
      </c>
      <c r="Z112" s="76">
        <f t="shared" si="61"/>
        <v>10</v>
      </c>
      <c r="AB112" s="76">
        <f t="shared" si="62"/>
        <v>10</v>
      </c>
      <c r="AD112" s="76">
        <f t="shared" si="63"/>
        <v>10</v>
      </c>
      <c r="AF112" s="76">
        <f t="shared" si="64"/>
        <v>10</v>
      </c>
    </row>
    <row r="113" spans="1:32">
      <c r="A113" s="8"/>
      <c r="B113" s="14" t="s">
        <v>12</v>
      </c>
      <c r="C113" s="15"/>
      <c r="D113" s="10">
        <f>D120-D112</f>
        <v>2.3649999999999807</v>
      </c>
      <c r="E113" s="10"/>
      <c r="F113" s="10">
        <f>F120-F112</f>
        <v>2.8900000000000432</v>
      </c>
      <c r="G113" s="10"/>
      <c r="H113" s="10">
        <f>H120-H112</f>
        <v>5.0600000000000023</v>
      </c>
      <c r="I113" s="10"/>
      <c r="J113" s="10">
        <f>J120-J112</f>
        <v>5.2000000000000455</v>
      </c>
      <c r="K113" s="10"/>
      <c r="L113" s="10">
        <f>L120-L112</f>
        <v>5.6749999999999545</v>
      </c>
      <c r="M113" s="8"/>
      <c r="N113" s="10">
        <f>N120-N112</f>
        <v>2.3649999999999807</v>
      </c>
      <c r="O113" s="10"/>
      <c r="P113" s="10">
        <f>P120-P112</f>
        <v>2.8900000000000432</v>
      </c>
      <c r="Q113" s="10"/>
      <c r="R113" s="10">
        <f>R120-R112</f>
        <v>5.0600000000000023</v>
      </c>
      <c r="S113" s="10"/>
      <c r="T113" s="10">
        <f>T120-T112</f>
        <v>5.2000000000000455</v>
      </c>
      <c r="U113" s="10"/>
      <c r="V113" s="10">
        <f>V120-V112</f>
        <v>5.6749999999999545</v>
      </c>
      <c r="X113" s="76">
        <f t="shared" si="60"/>
        <v>0</v>
      </c>
      <c r="Z113" s="76">
        <f t="shared" si="61"/>
        <v>0</v>
      </c>
      <c r="AB113" s="76">
        <f t="shared" si="62"/>
        <v>0</v>
      </c>
      <c r="AD113" s="76">
        <f t="shared" si="63"/>
        <v>0</v>
      </c>
      <c r="AF113" s="76">
        <f t="shared" si="64"/>
        <v>0</v>
      </c>
    </row>
    <row r="114" spans="1:32">
      <c r="A114" s="8"/>
      <c r="B114" s="20" t="s">
        <v>16</v>
      </c>
      <c r="C114" s="21"/>
      <c r="D114" s="22">
        <f>D119-D111</f>
        <v>473</v>
      </c>
      <c r="E114" s="22"/>
      <c r="F114" s="22">
        <f>F119-F111</f>
        <v>578</v>
      </c>
      <c r="G114" s="22"/>
      <c r="H114" s="22">
        <f>H119-H111</f>
        <v>1012</v>
      </c>
      <c r="I114" s="22"/>
      <c r="J114" s="22">
        <f>J119-J111</f>
        <v>1040</v>
      </c>
      <c r="K114" s="22"/>
      <c r="L114" s="22">
        <f>L119-L111</f>
        <v>1135</v>
      </c>
      <c r="M114" s="8"/>
      <c r="N114" s="22">
        <f>N119-N111</f>
        <v>473</v>
      </c>
      <c r="O114" s="22"/>
      <c r="P114" s="22">
        <f>P119-P111</f>
        <v>578</v>
      </c>
      <c r="Q114" s="22"/>
      <c r="R114" s="22">
        <f>R119-R111</f>
        <v>1012</v>
      </c>
      <c r="S114" s="22"/>
      <c r="T114" s="22">
        <f>T119-T111</f>
        <v>1040</v>
      </c>
      <c r="U114" s="22"/>
      <c r="V114" s="22">
        <f>V119-V111</f>
        <v>1135</v>
      </c>
      <c r="X114" s="76">
        <f t="shared" si="60"/>
        <v>0</v>
      </c>
      <c r="Z114" s="76">
        <f t="shared" si="61"/>
        <v>0</v>
      </c>
      <c r="AB114" s="76">
        <f t="shared" si="62"/>
        <v>0</v>
      </c>
      <c r="AD114" s="76">
        <f t="shared" si="63"/>
        <v>0</v>
      </c>
      <c r="AF114" s="76">
        <f t="shared" si="64"/>
        <v>0</v>
      </c>
    </row>
    <row r="115" spans="1:32">
      <c r="A115" s="5"/>
      <c r="B115" s="6"/>
      <c r="C115" s="5"/>
      <c r="D115" s="7"/>
      <c r="E115" s="7"/>
      <c r="F115" s="7"/>
      <c r="G115" s="7"/>
      <c r="H115" s="7"/>
      <c r="I115" s="7"/>
      <c r="J115" s="7"/>
      <c r="K115" s="7"/>
      <c r="L115" s="7"/>
      <c r="M115" s="4"/>
      <c r="N115" s="7"/>
      <c r="O115" s="7"/>
      <c r="P115" s="7"/>
      <c r="Q115" s="7"/>
      <c r="R115" s="7"/>
      <c r="S115" s="7"/>
      <c r="T115" s="7"/>
      <c r="U115" s="7"/>
      <c r="V115" s="7"/>
    </row>
    <row r="116" spans="1:32">
      <c r="A116" s="8">
        <v>13</v>
      </c>
      <c r="B116" s="6" t="s">
        <v>0</v>
      </c>
      <c r="C116" s="5"/>
      <c r="D116" s="7">
        <f>D$12+6900</f>
        <v>46900</v>
      </c>
      <c r="E116" s="7"/>
      <c r="F116" s="7">
        <f>D$12+11380</f>
        <v>51380</v>
      </c>
      <c r="G116" s="7"/>
      <c r="H116" s="7">
        <f>D$12+11380</f>
        <v>51380</v>
      </c>
      <c r="I116" s="7"/>
      <c r="J116" s="7">
        <f>D$12+11380</f>
        <v>51380</v>
      </c>
      <c r="K116" s="7"/>
      <c r="L116" s="7">
        <f>D$12+11380</f>
        <v>51380</v>
      </c>
      <c r="M116" s="4"/>
      <c r="N116" s="7">
        <f>N$12+6900</f>
        <v>44900</v>
      </c>
      <c r="O116" s="7"/>
      <c r="P116" s="7">
        <f>N$12+11380</f>
        <v>49380</v>
      </c>
      <c r="Q116" s="7"/>
      <c r="R116" s="7">
        <f>N$12+11380</f>
        <v>49380</v>
      </c>
      <c r="S116" s="7"/>
      <c r="T116" s="7">
        <f>N$12+11380</f>
        <v>49380</v>
      </c>
      <c r="U116" s="7"/>
      <c r="V116" s="7">
        <f>N$12+11380</f>
        <v>49380</v>
      </c>
      <c r="X116" s="76">
        <f t="shared" ref="X116:X122" si="65">D116-N116</f>
        <v>2000</v>
      </c>
      <c r="Z116" s="76">
        <f t="shared" ref="Z116:Z122" si="66">F116-P116</f>
        <v>2000</v>
      </c>
      <c r="AB116" s="76">
        <f t="shared" ref="AB116:AB122" si="67">H116-R116</f>
        <v>2000</v>
      </c>
      <c r="AD116" s="76">
        <f t="shared" ref="AD116:AD122" si="68">J116-T116</f>
        <v>2000</v>
      </c>
      <c r="AF116" s="76">
        <f t="shared" ref="AF116:AF122" si="69">L116-V116</f>
        <v>2000</v>
      </c>
    </row>
    <row r="117" spans="1:32">
      <c r="A117" s="8"/>
      <c r="B117" s="6" t="s">
        <v>1</v>
      </c>
      <c r="C117" s="5"/>
      <c r="D117" s="7">
        <f>N117+$H$6</f>
        <v>2545</v>
      </c>
      <c r="E117" s="7"/>
      <c r="F117" s="7">
        <f>P117+$H$6</f>
        <v>2852</v>
      </c>
      <c r="G117" s="7"/>
      <c r="H117" s="7">
        <f>R117+$H$6</f>
        <v>5623</v>
      </c>
      <c r="I117" s="7"/>
      <c r="J117" s="7">
        <f>T117+$H$6</f>
        <v>7602</v>
      </c>
      <c r="K117" s="7"/>
      <c r="L117" s="7">
        <f>V117+$H$6</f>
        <v>11901</v>
      </c>
      <c r="M117" s="4"/>
      <c r="N117" s="7">
        <v>2545</v>
      </c>
      <c r="O117" s="7"/>
      <c r="P117" s="7">
        <v>2852</v>
      </c>
      <c r="Q117" s="7"/>
      <c r="R117" s="7">
        <v>5623</v>
      </c>
      <c r="S117" s="7"/>
      <c r="T117" s="7">
        <v>7602</v>
      </c>
      <c r="U117" s="7"/>
      <c r="V117" s="7">
        <v>11901</v>
      </c>
      <c r="X117" s="76">
        <f t="shared" si="65"/>
        <v>0</v>
      </c>
      <c r="Z117" s="76">
        <f t="shared" si="66"/>
        <v>0</v>
      </c>
      <c r="AB117" s="76">
        <f t="shared" si="67"/>
        <v>0</v>
      </c>
      <c r="AD117" s="76">
        <f t="shared" si="68"/>
        <v>0</v>
      </c>
      <c r="AF117" s="76">
        <f t="shared" si="69"/>
        <v>0</v>
      </c>
    </row>
    <row r="118" spans="1:32">
      <c r="A118" s="8"/>
      <c r="B118" s="6" t="s">
        <v>8</v>
      </c>
      <c r="C118" s="5"/>
      <c r="D118" s="7">
        <v>950</v>
      </c>
      <c r="E118" s="7"/>
      <c r="F118" s="7">
        <v>950</v>
      </c>
      <c r="G118" s="7"/>
      <c r="H118" s="7">
        <v>950</v>
      </c>
      <c r="I118" s="7"/>
      <c r="J118" s="7">
        <v>950</v>
      </c>
      <c r="K118" s="7"/>
      <c r="L118" s="7">
        <v>950</v>
      </c>
      <c r="M118" s="4"/>
      <c r="N118" s="7">
        <v>950</v>
      </c>
      <c r="O118" s="7"/>
      <c r="P118" s="7">
        <v>950</v>
      </c>
      <c r="Q118" s="7"/>
      <c r="R118" s="7">
        <v>950</v>
      </c>
      <c r="S118" s="7"/>
      <c r="T118" s="7">
        <v>950</v>
      </c>
      <c r="U118" s="7"/>
      <c r="V118" s="7">
        <v>950</v>
      </c>
      <c r="X118" s="76">
        <f t="shared" si="65"/>
        <v>0</v>
      </c>
      <c r="Z118" s="76">
        <f t="shared" si="66"/>
        <v>0</v>
      </c>
      <c r="AB118" s="76">
        <f t="shared" si="67"/>
        <v>0</v>
      </c>
      <c r="AD118" s="76">
        <f t="shared" si="68"/>
        <v>0</v>
      </c>
      <c r="AF118" s="76">
        <f t="shared" si="69"/>
        <v>0</v>
      </c>
    </row>
    <row r="119" spans="1:32">
      <c r="A119" s="8"/>
      <c r="B119" s="6" t="s">
        <v>2</v>
      </c>
      <c r="C119" s="5"/>
      <c r="D119" s="7">
        <f>+D116+D117+D118</f>
        <v>50395</v>
      </c>
      <c r="E119" s="7"/>
      <c r="F119" s="7">
        <f>+F116+F117+F118</f>
        <v>55182</v>
      </c>
      <c r="G119" s="7"/>
      <c r="H119" s="7">
        <f>+H116+H117+H118</f>
        <v>57953</v>
      </c>
      <c r="I119" s="7"/>
      <c r="J119" s="7">
        <f>+J116+J117+J118</f>
        <v>59932</v>
      </c>
      <c r="K119" s="7"/>
      <c r="L119" s="7">
        <f>+L116+L117+L118</f>
        <v>64231</v>
      </c>
      <c r="M119" s="4"/>
      <c r="N119" s="7">
        <f>+N116+N117+N118</f>
        <v>48395</v>
      </c>
      <c r="O119" s="7"/>
      <c r="P119" s="7">
        <f>+P116+P117+P118</f>
        <v>53182</v>
      </c>
      <c r="Q119" s="7"/>
      <c r="R119" s="7">
        <f>+R116+R117+R118</f>
        <v>55953</v>
      </c>
      <c r="S119" s="7"/>
      <c r="T119" s="7">
        <f>+T116+T117+T118</f>
        <v>57932</v>
      </c>
      <c r="U119" s="7"/>
      <c r="V119" s="7">
        <f>+V116+V117+V118</f>
        <v>62231</v>
      </c>
      <c r="X119" s="76">
        <f t="shared" si="65"/>
        <v>2000</v>
      </c>
      <c r="Z119" s="76">
        <f t="shared" si="66"/>
        <v>2000</v>
      </c>
      <c r="AB119" s="76">
        <f t="shared" si="67"/>
        <v>2000</v>
      </c>
      <c r="AD119" s="76">
        <f t="shared" si="68"/>
        <v>2000</v>
      </c>
      <c r="AF119" s="76">
        <f t="shared" si="69"/>
        <v>2000</v>
      </c>
    </row>
    <row r="120" spans="1:32">
      <c r="A120" s="8"/>
      <c r="B120" s="6" t="s">
        <v>11</v>
      </c>
      <c r="C120" s="5"/>
      <c r="D120" s="7">
        <f>D119/$G$2</f>
        <v>251.97499999999999</v>
      </c>
      <c r="E120" s="7"/>
      <c r="F120" s="7">
        <f>F119/$G$2</f>
        <v>275.91000000000003</v>
      </c>
      <c r="G120" s="7"/>
      <c r="H120" s="7">
        <f>H119/$G$2</f>
        <v>289.76499999999999</v>
      </c>
      <c r="I120" s="7"/>
      <c r="J120" s="7">
        <f>J119/$G$2</f>
        <v>299.66000000000003</v>
      </c>
      <c r="K120" s="7"/>
      <c r="L120" s="7">
        <f>L119/$G$2</f>
        <v>321.15499999999997</v>
      </c>
      <c r="M120" s="4"/>
      <c r="N120" s="7">
        <f>N119/$G$2</f>
        <v>241.97499999999999</v>
      </c>
      <c r="O120" s="7"/>
      <c r="P120" s="7">
        <f>P119/$G$2</f>
        <v>265.91000000000003</v>
      </c>
      <c r="Q120" s="7"/>
      <c r="R120" s="7">
        <f>R119/$G$2</f>
        <v>279.76499999999999</v>
      </c>
      <c r="S120" s="7"/>
      <c r="T120" s="7">
        <f>T119/$G$2</f>
        <v>289.66000000000003</v>
      </c>
      <c r="U120" s="7"/>
      <c r="V120" s="7">
        <f>V119/$G$2</f>
        <v>311.15499999999997</v>
      </c>
      <c r="X120" s="76">
        <f t="shared" si="65"/>
        <v>10</v>
      </c>
      <c r="Z120" s="76">
        <f t="shared" si="66"/>
        <v>10</v>
      </c>
      <c r="AB120" s="76">
        <f t="shared" si="67"/>
        <v>10</v>
      </c>
      <c r="AD120" s="76">
        <f t="shared" si="68"/>
        <v>10</v>
      </c>
      <c r="AF120" s="76">
        <f t="shared" si="69"/>
        <v>10</v>
      </c>
    </row>
    <row r="121" spans="1:32">
      <c r="A121" s="8"/>
      <c r="B121" s="14" t="s">
        <v>12</v>
      </c>
      <c r="C121" s="15"/>
      <c r="D121" s="10">
        <f>D128-D120</f>
        <v>1.960000000000008</v>
      </c>
      <c r="E121" s="10"/>
      <c r="F121" s="10">
        <f>F128-F120</f>
        <v>1.1149999999999523</v>
      </c>
      <c r="G121" s="10"/>
      <c r="H121" s="10">
        <f>H128-H120</f>
        <v>1.0049999999999955</v>
      </c>
      <c r="I121" s="10"/>
      <c r="J121" s="10">
        <f>J128-J120</f>
        <v>0.9849999999999568</v>
      </c>
      <c r="K121" s="10"/>
      <c r="L121" s="10">
        <f>L128-L120</f>
        <v>0.96500000000003183</v>
      </c>
      <c r="M121" s="8"/>
      <c r="N121" s="10">
        <f>N128-N120</f>
        <v>1.960000000000008</v>
      </c>
      <c r="O121" s="10"/>
      <c r="P121" s="10">
        <f>P128-P120</f>
        <v>1.1149999999999523</v>
      </c>
      <c r="Q121" s="10"/>
      <c r="R121" s="10">
        <f>R128-R120</f>
        <v>1.0049999999999955</v>
      </c>
      <c r="S121" s="10"/>
      <c r="T121" s="10">
        <f>T128-T120</f>
        <v>0.9849999999999568</v>
      </c>
      <c r="U121" s="10"/>
      <c r="V121" s="10">
        <f>V128-V120</f>
        <v>0.96500000000003183</v>
      </c>
      <c r="X121" s="76">
        <f t="shared" si="65"/>
        <v>0</v>
      </c>
      <c r="Z121" s="76">
        <f t="shared" si="66"/>
        <v>0</v>
      </c>
      <c r="AB121" s="76">
        <f t="shared" si="67"/>
        <v>0</v>
      </c>
      <c r="AD121" s="76">
        <f t="shared" si="68"/>
        <v>0</v>
      </c>
      <c r="AF121" s="76">
        <f t="shared" si="69"/>
        <v>0</v>
      </c>
    </row>
    <row r="122" spans="1:32">
      <c r="A122" s="8"/>
      <c r="B122" s="20" t="s">
        <v>16</v>
      </c>
      <c r="C122" s="21"/>
      <c r="D122" s="22">
        <f>D127-D119</f>
        <v>392</v>
      </c>
      <c r="E122" s="22"/>
      <c r="F122" s="22">
        <f>F127-F119</f>
        <v>223</v>
      </c>
      <c r="G122" s="22"/>
      <c r="H122" s="22">
        <f>H127-H119</f>
        <v>201</v>
      </c>
      <c r="I122" s="22"/>
      <c r="J122" s="22">
        <f>J127-J119</f>
        <v>197</v>
      </c>
      <c r="K122" s="22"/>
      <c r="L122" s="22">
        <f>L127-L119</f>
        <v>193</v>
      </c>
      <c r="M122" s="8"/>
      <c r="N122" s="22">
        <f>N127-N119</f>
        <v>392</v>
      </c>
      <c r="O122" s="22"/>
      <c r="P122" s="22">
        <f>P127-P119</f>
        <v>223</v>
      </c>
      <c r="Q122" s="22"/>
      <c r="R122" s="22">
        <f>R127-R119</f>
        <v>201</v>
      </c>
      <c r="S122" s="22"/>
      <c r="T122" s="22">
        <f>T127-T119</f>
        <v>197</v>
      </c>
      <c r="U122" s="22"/>
      <c r="V122" s="22">
        <f>V127-V119</f>
        <v>193</v>
      </c>
      <c r="X122" s="76">
        <f t="shared" si="65"/>
        <v>0</v>
      </c>
      <c r="Z122" s="76">
        <f t="shared" si="66"/>
        <v>0</v>
      </c>
      <c r="AB122" s="76">
        <f t="shared" si="67"/>
        <v>0</v>
      </c>
      <c r="AD122" s="76">
        <f t="shared" si="68"/>
        <v>0</v>
      </c>
      <c r="AF122" s="76">
        <f t="shared" si="69"/>
        <v>0</v>
      </c>
    </row>
    <row r="123" spans="1:32">
      <c r="A123" s="5"/>
      <c r="B123" s="6"/>
      <c r="C123" s="5"/>
      <c r="D123" s="7"/>
      <c r="E123" s="7"/>
      <c r="F123" s="7"/>
      <c r="G123" s="7"/>
      <c r="H123" s="7"/>
      <c r="I123" s="7"/>
      <c r="J123" s="7"/>
      <c r="K123" s="7"/>
      <c r="L123" s="7"/>
      <c r="M123" s="4"/>
      <c r="N123" s="7"/>
      <c r="O123" s="7"/>
      <c r="P123" s="7"/>
      <c r="Q123" s="7"/>
      <c r="R123" s="7"/>
      <c r="S123" s="7"/>
      <c r="T123" s="7"/>
      <c r="U123" s="7"/>
      <c r="V123" s="7"/>
    </row>
    <row r="124" spans="1:32">
      <c r="A124" s="8">
        <v>14</v>
      </c>
      <c r="B124" s="6" t="s">
        <v>0</v>
      </c>
      <c r="C124" s="5"/>
      <c r="D124" s="7">
        <f>D$12+6900</f>
        <v>46900</v>
      </c>
      <c r="E124" s="7"/>
      <c r="F124" s="7">
        <f>D$12+11380</f>
        <v>51380</v>
      </c>
      <c r="G124" s="7"/>
      <c r="H124" s="7">
        <f>D$12+11380</f>
        <v>51380</v>
      </c>
      <c r="I124" s="7"/>
      <c r="J124" s="7">
        <f>D$12+11380</f>
        <v>51380</v>
      </c>
      <c r="K124" s="7"/>
      <c r="L124" s="7">
        <f>D$12+11380</f>
        <v>51380</v>
      </c>
      <c r="M124" s="4"/>
      <c r="N124" s="7">
        <f>N$12+6900</f>
        <v>44900</v>
      </c>
      <c r="O124" s="7"/>
      <c r="P124" s="7">
        <f>N$12+11380</f>
        <v>49380</v>
      </c>
      <c r="Q124" s="7"/>
      <c r="R124" s="7">
        <f>N$12+11380</f>
        <v>49380</v>
      </c>
      <c r="S124" s="7"/>
      <c r="T124" s="7">
        <f>N$12+11380</f>
        <v>49380</v>
      </c>
      <c r="U124" s="7"/>
      <c r="V124" s="7">
        <f>N$12+11380</f>
        <v>49380</v>
      </c>
      <c r="X124" s="76">
        <f t="shared" ref="X124:X130" si="70">D124-N124</f>
        <v>2000</v>
      </c>
      <c r="Z124" s="76">
        <f t="shared" ref="Z124:Z130" si="71">F124-P124</f>
        <v>2000</v>
      </c>
      <c r="AB124" s="76">
        <f t="shared" ref="AB124:AB130" si="72">H124-R124</f>
        <v>2000</v>
      </c>
      <c r="AD124" s="76">
        <f t="shared" ref="AD124:AD130" si="73">J124-T124</f>
        <v>2000</v>
      </c>
      <c r="AF124" s="76">
        <f t="shared" ref="AF124:AF130" si="74">L124-V124</f>
        <v>2000</v>
      </c>
    </row>
    <row r="125" spans="1:32">
      <c r="A125" s="8"/>
      <c r="B125" s="6" t="s">
        <v>1</v>
      </c>
      <c r="C125" s="5"/>
      <c r="D125" s="7">
        <f>N125+$H$6</f>
        <v>2937</v>
      </c>
      <c r="E125" s="7"/>
      <c r="F125" s="7">
        <f>P125+$H$6</f>
        <v>3075</v>
      </c>
      <c r="G125" s="7"/>
      <c r="H125" s="7">
        <f>R125+$H$6</f>
        <v>5824</v>
      </c>
      <c r="I125" s="7"/>
      <c r="J125" s="7">
        <f>T125+$H$6</f>
        <v>7799</v>
      </c>
      <c r="K125" s="7"/>
      <c r="L125" s="7">
        <f>V125+$H$6</f>
        <v>12094</v>
      </c>
      <c r="M125" s="4"/>
      <c r="N125" s="7">
        <v>2937</v>
      </c>
      <c r="O125" s="7"/>
      <c r="P125" s="7">
        <v>3075</v>
      </c>
      <c r="Q125" s="7"/>
      <c r="R125" s="7">
        <v>5824</v>
      </c>
      <c r="S125" s="7"/>
      <c r="T125" s="7">
        <v>7799</v>
      </c>
      <c r="U125" s="7"/>
      <c r="V125" s="7">
        <v>12094</v>
      </c>
      <c r="X125" s="76">
        <f t="shared" si="70"/>
        <v>0</v>
      </c>
      <c r="Z125" s="76">
        <f t="shared" si="71"/>
        <v>0</v>
      </c>
      <c r="AB125" s="76">
        <f t="shared" si="72"/>
        <v>0</v>
      </c>
      <c r="AD125" s="76">
        <f t="shared" si="73"/>
        <v>0</v>
      </c>
      <c r="AF125" s="76">
        <f t="shared" si="74"/>
        <v>0</v>
      </c>
    </row>
    <row r="126" spans="1:32">
      <c r="A126" s="8"/>
      <c r="B126" s="6" t="s">
        <v>8</v>
      </c>
      <c r="C126" s="5"/>
      <c r="D126" s="7">
        <v>950</v>
      </c>
      <c r="E126" s="7"/>
      <c r="F126" s="7">
        <v>950</v>
      </c>
      <c r="G126" s="7"/>
      <c r="H126" s="7">
        <v>950</v>
      </c>
      <c r="I126" s="7"/>
      <c r="J126" s="7">
        <v>950</v>
      </c>
      <c r="K126" s="7"/>
      <c r="L126" s="7">
        <v>950</v>
      </c>
      <c r="M126" s="4"/>
      <c r="N126" s="7">
        <v>950</v>
      </c>
      <c r="O126" s="7"/>
      <c r="P126" s="7">
        <v>950</v>
      </c>
      <c r="Q126" s="7"/>
      <c r="R126" s="7">
        <v>950</v>
      </c>
      <c r="S126" s="7"/>
      <c r="T126" s="7">
        <v>950</v>
      </c>
      <c r="U126" s="7"/>
      <c r="V126" s="7">
        <v>950</v>
      </c>
      <c r="X126" s="76">
        <f t="shared" si="70"/>
        <v>0</v>
      </c>
      <c r="Z126" s="76">
        <f t="shared" si="71"/>
        <v>0</v>
      </c>
      <c r="AB126" s="76">
        <f t="shared" si="72"/>
        <v>0</v>
      </c>
      <c r="AD126" s="76">
        <f t="shared" si="73"/>
        <v>0</v>
      </c>
      <c r="AF126" s="76">
        <f t="shared" si="74"/>
        <v>0</v>
      </c>
    </row>
    <row r="127" spans="1:32">
      <c r="A127" s="8"/>
      <c r="B127" s="6" t="s">
        <v>2</v>
      </c>
      <c r="C127" s="5"/>
      <c r="D127" s="7">
        <f>+D124+D125+D126</f>
        <v>50787</v>
      </c>
      <c r="E127" s="7"/>
      <c r="F127" s="7">
        <f>+F124+F125+F126</f>
        <v>55405</v>
      </c>
      <c r="G127" s="7"/>
      <c r="H127" s="7">
        <f>+H124+H125+H126</f>
        <v>58154</v>
      </c>
      <c r="I127" s="7"/>
      <c r="J127" s="7">
        <f>+J124+J125+J126</f>
        <v>60129</v>
      </c>
      <c r="K127" s="7"/>
      <c r="L127" s="7">
        <f>+L124+L125+L126</f>
        <v>64424</v>
      </c>
      <c r="M127" s="4"/>
      <c r="N127" s="7">
        <f>+N124+N125+N126</f>
        <v>48787</v>
      </c>
      <c r="O127" s="7"/>
      <c r="P127" s="7">
        <f>+P124+P125+P126</f>
        <v>53405</v>
      </c>
      <c r="Q127" s="7"/>
      <c r="R127" s="7">
        <f>+R124+R125+R126</f>
        <v>56154</v>
      </c>
      <c r="S127" s="7"/>
      <c r="T127" s="7">
        <f>+T124+T125+T126</f>
        <v>58129</v>
      </c>
      <c r="U127" s="7"/>
      <c r="V127" s="7">
        <f>+V124+V125+V126</f>
        <v>62424</v>
      </c>
      <c r="X127" s="76">
        <f t="shared" si="70"/>
        <v>2000</v>
      </c>
      <c r="Z127" s="76">
        <f t="shared" si="71"/>
        <v>2000</v>
      </c>
      <c r="AB127" s="76">
        <f t="shared" si="72"/>
        <v>2000</v>
      </c>
      <c r="AD127" s="76">
        <f t="shared" si="73"/>
        <v>2000</v>
      </c>
      <c r="AF127" s="76">
        <f t="shared" si="74"/>
        <v>2000</v>
      </c>
    </row>
    <row r="128" spans="1:32">
      <c r="A128" s="8"/>
      <c r="B128" s="6" t="s">
        <v>11</v>
      </c>
      <c r="C128" s="5"/>
      <c r="D128" s="7">
        <f>D127/$G$2</f>
        <v>253.935</v>
      </c>
      <c r="E128" s="7"/>
      <c r="F128" s="7">
        <f>F127/$G$2</f>
        <v>277.02499999999998</v>
      </c>
      <c r="G128" s="7"/>
      <c r="H128" s="7">
        <f>H127/$G$2</f>
        <v>290.77</v>
      </c>
      <c r="I128" s="7"/>
      <c r="J128" s="7">
        <f>J127/$G$2</f>
        <v>300.64499999999998</v>
      </c>
      <c r="K128" s="7"/>
      <c r="L128" s="7">
        <f>L127/$G$2</f>
        <v>322.12</v>
      </c>
      <c r="M128" s="4"/>
      <c r="N128" s="7">
        <f>N127/$G$2</f>
        <v>243.935</v>
      </c>
      <c r="O128" s="7"/>
      <c r="P128" s="7">
        <f>P127/$G$2</f>
        <v>267.02499999999998</v>
      </c>
      <c r="Q128" s="7"/>
      <c r="R128" s="7">
        <f>R127/$G$2</f>
        <v>280.77</v>
      </c>
      <c r="S128" s="7"/>
      <c r="T128" s="7">
        <f>T127/$G$2</f>
        <v>290.64499999999998</v>
      </c>
      <c r="U128" s="7"/>
      <c r="V128" s="7">
        <f>V127/$G$2</f>
        <v>312.12</v>
      </c>
      <c r="X128" s="76">
        <f t="shared" si="70"/>
        <v>10</v>
      </c>
      <c r="Z128" s="76">
        <f t="shared" si="71"/>
        <v>10</v>
      </c>
      <c r="AB128" s="76">
        <f t="shared" si="72"/>
        <v>10</v>
      </c>
      <c r="AD128" s="76">
        <f t="shared" si="73"/>
        <v>10</v>
      </c>
      <c r="AF128" s="76">
        <f t="shared" si="74"/>
        <v>10</v>
      </c>
    </row>
    <row r="129" spans="1:32">
      <c r="A129" s="8"/>
      <c r="B129" s="14" t="s">
        <v>12</v>
      </c>
      <c r="C129" s="15"/>
      <c r="D129" s="10">
        <f>D136-D128</f>
        <v>6.5749999999999886</v>
      </c>
      <c r="E129" s="10"/>
      <c r="F129" s="10">
        <f>F136-F128</f>
        <v>4.8400000000000318</v>
      </c>
      <c r="G129" s="10"/>
      <c r="H129" s="10">
        <f>H136-H128</f>
        <v>5.0850000000000364</v>
      </c>
      <c r="I129" s="10"/>
      <c r="J129" s="10">
        <f>J136-J128</f>
        <v>5.3950000000000387</v>
      </c>
      <c r="K129" s="10"/>
      <c r="L129" s="10">
        <f>L136-L128</f>
        <v>5.8550000000000182</v>
      </c>
      <c r="M129" s="8"/>
      <c r="N129" s="10">
        <f>N136-N128</f>
        <v>6.5749999999999886</v>
      </c>
      <c r="O129" s="10"/>
      <c r="P129" s="10">
        <f>P136-P128</f>
        <v>4.8400000000000318</v>
      </c>
      <c r="Q129" s="10"/>
      <c r="R129" s="10">
        <f>R136-R128</f>
        <v>5.0850000000000364</v>
      </c>
      <c r="S129" s="10"/>
      <c r="T129" s="10">
        <f>T136-T128</f>
        <v>5.3950000000000387</v>
      </c>
      <c r="U129" s="10"/>
      <c r="V129" s="10">
        <f>V136-V128</f>
        <v>5.8550000000000182</v>
      </c>
      <c r="X129" s="76">
        <f t="shared" si="70"/>
        <v>0</v>
      </c>
      <c r="Z129" s="76">
        <f t="shared" si="71"/>
        <v>0</v>
      </c>
      <c r="AB129" s="76">
        <f t="shared" si="72"/>
        <v>0</v>
      </c>
      <c r="AD129" s="76">
        <f t="shared" si="73"/>
        <v>0</v>
      </c>
      <c r="AF129" s="76">
        <f t="shared" si="74"/>
        <v>0</v>
      </c>
    </row>
    <row r="130" spans="1:32">
      <c r="A130" s="8"/>
      <c r="B130" s="20" t="s">
        <v>16</v>
      </c>
      <c r="C130" s="21"/>
      <c r="D130" s="22">
        <f>D135-D127</f>
        <v>1315</v>
      </c>
      <c r="E130" s="22"/>
      <c r="F130" s="22">
        <f>F135-F127</f>
        <v>968</v>
      </c>
      <c r="G130" s="22"/>
      <c r="H130" s="22">
        <f>H135-H127</f>
        <v>1017</v>
      </c>
      <c r="I130" s="22"/>
      <c r="J130" s="22">
        <f>J135-J127</f>
        <v>1079</v>
      </c>
      <c r="K130" s="22"/>
      <c r="L130" s="22">
        <f>L135-L127</f>
        <v>1171</v>
      </c>
      <c r="M130" s="8"/>
      <c r="N130" s="22">
        <f>N135-N127</f>
        <v>1315</v>
      </c>
      <c r="O130" s="22"/>
      <c r="P130" s="22">
        <f>P135-P127</f>
        <v>968</v>
      </c>
      <c r="Q130" s="22"/>
      <c r="R130" s="22">
        <f>R135-R127</f>
        <v>1017</v>
      </c>
      <c r="S130" s="22"/>
      <c r="T130" s="22">
        <f>T135-T127</f>
        <v>1079</v>
      </c>
      <c r="U130" s="22"/>
      <c r="V130" s="22">
        <f>V135-V127</f>
        <v>1171</v>
      </c>
      <c r="X130" s="76">
        <f t="shared" si="70"/>
        <v>0</v>
      </c>
      <c r="Z130" s="76">
        <f t="shared" si="71"/>
        <v>0</v>
      </c>
      <c r="AB130" s="76">
        <f t="shared" si="72"/>
        <v>0</v>
      </c>
      <c r="AD130" s="76">
        <f t="shared" si="73"/>
        <v>0</v>
      </c>
      <c r="AF130" s="76">
        <f t="shared" si="74"/>
        <v>0</v>
      </c>
    </row>
    <row r="131" spans="1:32">
      <c r="A131" s="5"/>
      <c r="B131" s="6"/>
      <c r="C131" s="5"/>
      <c r="D131" s="7"/>
      <c r="E131" s="7"/>
      <c r="F131" s="7"/>
      <c r="G131" s="7"/>
      <c r="H131" s="7"/>
      <c r="I131" s="7"/>
      <c r="J131" s="7"/>
      <c r="K131" s="7"/>
      <c r="L131" s="7"/>
      <c r="M131" s="4"/>
      <c r="N131" s="7"/>
      <c r="O131" s="7"/>
      <c r="P131" s="7"/>
      <c r="Q131" s="7"/>
      <c r="R131" s="7"/>
      <c r="S131" s="7"/>
      <c r="T131" s="7"/>
      <c r="U131" s="7"/>
      <c r="V131" s="7"/>
    </row>
    <row r="132" spans="1:32">
      <c r="A132" s="8">
        <v>15</v>
      </c>
      <c r="B132" s="6" t="s">
        <v>0</v>
      </c>
      <c r="C132" s="5"/>
      <c r="D132" s="7">
        <f>D$12+6900</f>
        <v>46900</v>
      </c>
      <c r="E132" s="7"/>
      <c r="F132" s="7">
        <f>D$12+11380</f>
        <v>51380</v>
      </c>
      <c r="G132" s="7"/>
      <c r="H132" s="7">
        <f>D$12+11380</f>
        <v>51380</v>
      </c>
      <c r="I132" s="7"/>
      <c r="J132" s="7">
        <f>D$12+11380</f>
        <v>51380</v>
      </c>
      <c r="K132" s="7"/>
      <c r="L132" s="7">
        <f>D$12+11380</f>
        <v>51380</v>
      </c>
      <c r="M132" s="4"/>
      <c r="N132" s="7">
        <f>N$12+6900</f>
        <v>44900</v>
      </c>
      <c r="O132" s="7"/>
      <c r="P132" s="7">
        <f>N$12+11380</f>
        <v>49380</v>
      </c>
      <c r="Q132" s="7"/>
      <c r="R132" s="7">
        <f>N$12+11380</f>
        <v>49380</v>
      </c>
      <c r="S132" s="7"/>
      <c r="T132" s="7">
        <f>N$12+11380</f>
        <v>49380</v>
      </c>
      <c r="U132" s="7"/>
      <c r="V132" s="7">
        <f>N$12+11380</f>
        <v>49380</v>
      </c>
      <c r="X132" s="76">
        <f t="shared" ref="X132:X138" si="75">D132-N132</f>
        <v>2000</v>
      </c>
      <c r="Z132" s="76">
        <f t="shared" ref="Z132:Z138" si="76">F132-P132</f>
        <v>2000</v>
      </c>
      <c r="AB132" s="76">
        <f t="shared" ref="AB132:AB138" si="77">H132-R132</f>
        <v>2000</v>
      </c>
      <c r="AD132" s="76">
        <f t="shared" ref="AD132:AD138" si="78">J132-T132</f>
        <v>2000</v>
      </c>
      <c r="AF132" s="76">
        <f t="shared" ref="AF132:AF138" si="79">L132-V132</f>
        <v>2000</v>
      </c>
    </row>
    <row r="133" spans="1:32">
      <c r="A133" s="8"/>
      <c r="B133" s="6" t="s">
        <v>1</v>
      </c>
      <c r="C133" s="5"/>
      <c r="D133" s="7">
        <f>N133+$H$6</f>
        <v>4252</v>
      </c>
      <c r="E133" s="7"/>
      <c r="F133" s="7">
        <f>P133+$H$6</f>
        <v>4043</v>
      </c>
      <c r="G133" s="7"/>
      <c r="H133" s="7">
        <f>R133+$H$6</f>
        <v>6841</v>
      </c>
      <c r="I133" s="7"/>
      <c r="J133" s="7">
        <f>T133+$H$6</f>
        <v>8878</v>
      </c>
      <c r="K133" s="7"/>
      <c r="L133" s="7">
        <f>V133+$H$6</f>
        <v>13265</v>
      </c>
      <c r="M133" s="4"/>
      <c r="N133" s="7">
        <v>4252</v>
      </c>
      <c r="O133" s="7"/>
      <c r="P133" s="7">
        <v>4043</v>
      </c>
      <c r="Q133" s="7"/>
      <c r="R133" s="7">
        <v>6841</v>
      </c>
      <c r="S133" s="7"/>
      <c r="T133" s="7">
        <v>8878</v>
      </c>
      <c r="U133" s="7"/>
      <c r="V133" s="7">
        <v>13265</v>
      </c>
      <c r="X133" s="76">
        <f t="shared" si="75"/>
        <v>0</v>
      </c>
      <c r="Z133" s="76">
        <f t="shared" si="76"/>
        <v>0</v>
      </c>
      <c r="AB133" s="76">
        <f t="shared" si="77"/>
        <v>0</v>
      </c>
      <c r="AD133" s="76">
        <f t="shared" si="78"/>
        <v>0</v>
      </c>
      <c r="AF133" s="76">
        <f t="shared" si="79"/>
        <v>0</v>
      </c>
    </row>
    <row r="134" spans="1:32">
      <c r="A134" s="8"/>
      <c r="B134" s="6" t="s">
        <v>8</v>
      </c>
      <c r="C134" s="5"/>
      <c r="D134" s="7">
        <v>950</v>
      </c>
      <c r="E134" s="7"/>
      <c r="F134" s="7">
        <v>950</v>
      </c>
      <c r="G134" s="7"/>
      <c r="H134" s="7">
        <v>950</v>
      </c>
      <c r="I134" s="7"/>
      <c r="J134" s="7">
        <v>950</v>
      </c>
      <c r="K134" s="7"/>
      <c r="L134" s="7">
        <v>950</v>
      </c>
      <c r="M134" s="4"/>
      <c r="N134" s="7">
        <v>950</v>
      </c>
      <c r="O134" s="7"/>
      <c r="P134" s="7">
        <v>950</v>
      </c>
      <c r="Q134" s="7"/>
      <c r="R134" s="7">
        <v>950</v>
      </c>
      <c r="S134" s="7"/>
      <c r="T134" s="7">
        <v>950</v>
      </c>
      <c r="U134" s="7"/>
      <c r="V134" s="7">
        <v>950</v>
      </c>
      <c r="X134" s="76">
        <f t="shared" si="75"/>
        <v>0</v>
      </c>
      <c r="Z134" s="76">
        <f t="shared" si="76"/>
        <v>0</v>
      </c>
      <c r="AB134" s="76">
        <f t="shared" si="77"/>
        <v>0</v>
      </c>
      <c r="AD134" s="76">
        <f t="shared" si="78"/>
        <v>0</v>
      </c>
      <c r="AF134" s="76">
        <f t="shared" si="79"/>
        <v>0</v>
      </c>
    </row>
    <row r="135" spans="1:32">
      <c r="A135" s="4"/>
      <c r="B135" s="6" t="s">
        <v>2</v>
      </c>
      <c r="C135" s="4"/>
      <c r="D135" s="7">
        <f>+D132+D133+D134</f>
        <v>52102</v>
      </c>
      <c r="E135" s="7"/>
      <c r="F135" s="7">
        <f>+F132+F133+F134</f>
        <v>56373</v>
      </c>
      <c r="G135" s="7"/>
      <c r="H135" s="7">
        <f>+H132+H133+H134</f>
        <v>59171</v>
      </c>
      <c r="I135" s="7"/>
      <c r="J135" s="7">
        <f>+J132+J133+J134</f>
        <v>61208</v>
      </c>
      <c r="K135" s="7"/>
      <c r="L135" s="7">
        <f>+L132+L133+L134</f>
        <v>65595</v>
      </c>
      <c r="M135" s="4"/>
      <c r="N135" s="7">
        <f>+N132+N133+N134</f>
        <v>50102</v>
      </c>
      <c r="O135" s="7"/>
      <c r="P135" s="7">
        <f>+P132+P133+P134</f>
        <v>54373</v>
      </c>
      <c r="Q135" s="7"/>
      <c r="R135" s="7">
        <f>+R132+R133+R134</f>
        <v>57171</v>
      </c>
      <c r="S135" s="7"/>
      <c r="T135" s="7">
        <f>+T132+T133+T134</f>
        <v>59208</v>
      </c>
      <c r="U135" s="7"/>
      <c r="V135" s="7">
        <f>+V132+V133+V134</f>
        <v>63595</v>
      </c>
      <c r="X135" s="76">
        <f t="shared" si="75"/>
        <v>2000</v>
      </c>
      <c r="Z135" s="76">
        <f t="shared" si="76"/>
        <v>2000</v>
      </c>
      <c r="AB135" s="76">
        <f t="shared" si="77"/>
        <v>2000</v>
      </c>
      <c r="AD135" s="76">
        <f t="shared" si="78"/>
        <v>2000</v>
      </c>
      <c r="AF135" s="76">
        <f t="shared" si="79"/>
        <v>2000</v>
      </c>
    </row>
    <row r="136" spans="1:32">
      <c r="A136" s="4"/>
      <c r="B136" s="6" t="s">
        <v>11</v>
      </c>
      <c r="C136" s="5"/>
      <c r="D136" s="7">
        <f>D135/$G$2</f>
        <v>260.51</v>
      </c>
      <c r="E136" s="7"/>
      <c r="F136" s="7">
        <f>F135/$G$2</f>
        <v>281.86500000000001</v>
      </c>
      <c r="G136" s="7"/>
      <c r="H136" s="7">
        <f>H135/$G$2</f>
        <v>295.85500000000002</v>
      </c>
      <c r="I136" s="7"/>
      <c r="J136" s="7">
        <f>J135/$G$2</f>
        <v>306.04000000000002</v>
      </c>
      <c r="K136" s="7"/>
      <c r="L136" s="7">
        <f>L135/$G$2</f>
        <v>327.97500000000002</v>
      </c>
      <c r="M136" s="4"/>
      <c r="N136" s="7">
        <f>N135/$G$2</f>
        <v>250.51</v>
      </c>
      <c r="O136" s="7"/>
      <c r="P136" s="7">
        <f>P135/$G$2</f>
        <v>271.86500000000001</v>
      </c>
      <c r="Q136" s="7"/>
      <c r="R136" s="7">
        <f>R135/$G$2</f>
        <v>285.85500000000002</v>
      </c>
      <c r="S136" s="7"/>
      <c r="T136" s="7">
        <f>T135/$G$2</f>
        <v>296.04000000000002</v>
      </c>
      <c r="U136" s="7"/>
      <c r="V136" s="7">
        <f>V135/$G$2</f>
        <v>317.97500000000002</v>
      </c>
      <c r="X136" s="76">
        <f t="shared" si="75"/>
        <v>10</v>
      </c>
      <c r="Z136" s="76">
        <f t="shared" si="76"/>
        <v>10</v>
      </c>
      <c r="AB136" s="76">
        <f t="shared" si="77"/>
        <v>10</v>
      </c>
      <c r="AD136" s="76">
        <f t="shared" si="78"/>
        <v>10</v>
      </c>
      <c r="AF136" s="76">
        <f t="shared" si="79"/>
        <v>10</v>
      </c>
    </row>
    <row r="137" spans="1:32">
      <c r="A137" s="8"/>
      <c r="B137" s="14" t="s">
        <v>12</v>
      </c>
      <c r="C137" s="15"/>
      <c r="D137" s="10">
        <f>D144-D136</f>
        <v>0.54500000000001592</v>
      </c>
      <c r="E137" s="10"/>
      <c r="F137" s="10">
        <f>F144-F136</f>
        <v>0</v>
      </c>
      <c r="G137" s="10"/>
      <c r="H137" s="10">
        <f>H144-H136</f>
        <v>0</v>
      </c>
      <c r="I137" s="10"/>
      <c r="J137" s="10">
        <f>J144-J136</f>
        <v>0</v>
      </c>
      <c r="K137" s="10"/>
      <c r="L137" s="10">
        <f>L144-L136</f>
        <v>0</v>
      </c>
      <c r="M137" s="8"/>
      <c r="N137" s="10">
        <f>N144-N136</f>
        <v>0.54500000000001592</v>
      </c>
      <c r="O137" s="10"/>
      <c r="P137" s="10">
        <f>P144-P136</f>
        <v>0</v>
      </c>
      <c r="Q137" s="10"/>
      <c r="R137" s="10">
        <f>R144-R136</f>
        <v>0</v>
      </c>
      <c r="S137" s="10"/>
      <c r="T137" s="10">
        <f>T144-T136</f>
        <v>0</v>
      </c>
      <c r="U137" s="10"/>
      <c r="V137" s="10">
        <f>V144-V136</f>
        <v>0</v>
      </c>
      <c r="X137" s="76">
        <f t="shared" si="75"/>
        <v>0</v>
      </c>
      <c r="Z137" s="76">
        <f t="shared" si="76"/>
        <v>0</v>
      </c>
      <c r="AB137" s="76">
        <f t="shared" si="77"/>
        <v>0</v>
      </c>
      <c r="AD137" s="76">
        <f t="shared" si="78"/>
        <v>0</v>
      </c>
      <c r="AF137" s="76">
        <f t="shared" si="79"/>
        <v>0</v>
      </c>
    </row>
    <row r="138" spans="1:32">
      <c r="A138" s="8"/>
      <c r="B138" s="20" t="s">
        <v>16</v>
      </c>
      <c r="C138" s="21"/>
      <c r="D138" s="22">
        <f>D143-D135</f>
        <v>109</v>
      </c>
      <c r="E138" s="22"/>
      <c r="F138" s="22">
        <f>F143-F135</f>
        <v>0</v>
      </c>
      <c r="G138" s="22"/>
      <c r="H138" s="22">
        <f>H143-H135</f>
        <v>0</v>
      </c>
      <c r="I138" s="22"/>
      <c r="J138" s="22">
        <f>J143-J135</f>
        <v>0</v>
      </c>
      <c r="K138" s="22"/>
      <c r="L138" s="22">
        <f>L143-L135</f>
        <v>0</v>
      </c>
      <c r="M138" s="8"/>
      <c r="N138" s="22">
        <f>N143-N135</f>
        <v>109</v>
      </c>
      <c r="O138" s="22"/>
      <c r="P138" s="22">
        <f>P143-P135</f>
        <v>0</v>
      </c>
      <c r="Q138" s="22"/>
      <c r="R138" s="22">
        <f>R143-R135</f>
        <v>0</v>
      </c>
      <c r="S138" s="22"/>
      <c r="T138" s="22">
        <f>T143-T135</f>
        <v>0</v>
      </c>
      <c r="U138" s="22"/>
      <c r="V138" s="22">
        <f>V143-V135</f>
        <v>0</v>
      </c>
      <c r="X138" s="76">
        <f t="shared" si="75"/>
        <v>0</v>
      </c>
      <c r="Z138" s="76">
        <f t="shared" si="76"/>
        <v>0</v>
      </c>
      <c r="AB138" s="76">
        <f t="shared" si="77"/>
        <v>0</v>
      </c>
      <c r="AD138" s="76">
        <f t="shared" si="78"/>
        <v>0</v>
      </c>
      <c r="AF138" s="76">
        <f t="shared" si="79"/>
        <v>0</v>
      </c>
    </row>
    <row r="139" spans="1:32">
      <c r="A139" s="5"/>
      <c r="B139" s="6"/>
      <c r="C139" s="5"/>
      <c r="D139" s="7"/>
      <c r="E139" s="7"/>
      <c r="F139" s="7"/>
      <c r="G139" s="7"/>
      <c r="H139" s="7"/>
      <c r="I139" s="7"/>
      <c r="J139" s="7"/>
      <c r="K139" s="7"/>
      <c r="L139" s="7"/>
      <c r="M139" s="4"/>
      <c r="N139" s="7"/>
      <c r="O139" s="7"/>
      <c r="P139" s="7"/>
      <c r="Q139" s="7"/>
      <c r="R139" s="7"/>
      <c r="S139" s="7"/>
      <c r="T139" s="7"/>
      <c r="U139" s="7"/>
      <c r="V139" s="7"/>
    </row>
    <row r="140" spans="1:32">
      <c r="A140" s="8">
        <v>16</v>
      </c>
      <c r="B140" s="6" t="s">
        <v>0</v>
      </c>
      <c r="C140" s="5"/>
      <c r="D140" s="7">
        <f>D$12+6900</f>
        <v>46900</v>
      </c>
      <c r="E140" s="7"/>
      <c r="F140" s="7">
        <f>D$12+11380</f>
        <v>51380</v>
      </c>
      <c r="G140" s="7"/>
      <c r="H140" s="7">
        <f>D$12+11380</f>
        <v>51380</v>
      </c>
      <c r="I140" s="7"/>
      <c r="J140" s="7">
        <f>D$12+11380</f>
        <v>51380</v>
      </c>
      <c r="K140" s="7"/>
      <c r="L140" s="7">
        <f>D$12+11380</f>
        <v>51380</v>
      </c>
      <c r="M140" s="4"/>
      <c r="N140" s="7">
        <f>N$12+6900</f>
        <v>44900</v>
      </c>
      <c r="O140" s="7"/>
      <c r="P140" s="7">
        <f>N$12+11380</f>
        <v>49380</v>
      </c>
      <c r="Q140" s="7"/>
      <c r="R140" s="7">
        <f>N$12+11380</f>
        <v>49380</v>
      </c>
      <c r="S140" s="7"/>
      <c r="T140" s="7">
        <f>N$12+11380</f>
        <v>49380</v>
      </c>
      <c r="U140" s="7"/>
      <c r="V140" s="7">
        <f>N$12+11380</f>
        <v>49380</v>
      </c>
      <c r="X140" s="76">
        <f t="shared" ref="X140:X146" si="80">D140-N140</f>
        <v>2000</v>
      </c>
      <c r="Z140" s="76">
        <f t="shared" ref="Z140:Z146" si="81">F140-P140</f>
        <v>2000</v>
      </c>
      <c r="AB140" s="76">
        <f t="shared" ref="AB140:AB146" si="82">H140-R140</f>
        <v>2000</v>
      </c>
      <c r="AD140" s="76">
        <f t="shared" ref="AD140:AD146" si="83">J140-T140</f>
        <v>2000</v>
      </c>
      <c r="AF140" s="76">
        <f t="shared" ref="AF140:AF146" si="84">L140-V140</f>
        <v>2000</v>
      </c>
    </row>
    <row r="141" spans="1:32">
      <c r="A141" s="8"/>
      <c r="B141" s="6" t="s">
        <v>1</v>
      </c>
      <c r="C141" s="5"/>
      <c r="D141" s="7">
        <f>N141+$H$6</f>
        <v>4361</v>
      </c>
      <c r="E141" s="7"/>
      <c r="F141" s="7">
        <f>P141+$H$6</f>
        <v>4043</v>
      </c>
      <c r="G141" s="7"/>
      <c r="H141" s="7">
        <f>R141+$H$6</f>
        <v>6841</v>
      </c>
      <c r="I141" s="7"/>
      <c r="J141" s="7">
        <f>T141+$H$6</f>
        <v>8878</v>
      </c>
      <c r="K141" s="7"/>
      <c r="L141" s="7">
        <f>V141+$H$6</f>
        <v>13265</v>
      </c>
      <c r="M141" s="4"/>
      <c r="N141" s="7">
        <v>4361</v>
      </c>
      <c r="O141" s="7"/>
      <c r="P141" s="7">
        <v>4043</v>
      </c>
      <c r="Q141" s="7"/>
      <c r="R141" s="7">
        <v>6841</v>
      </c>
      <c r="S141" s="7"/>
      <c r="T141" s="7">
        <v>8878</v>
      </c>
      <c r="U141" s="7"/>
      <c r="V141" s="7">
        <v>13265</v>
      </c>
      <c r="X141" s="76">
        <f t="shared" si="80"/>
        <v>0</v>
      </c>
      <c r="Z141" s="76">
        <f t="shared" si="81"/>
        <v>0</v>
      </c>
      <c r="AB141" s="76">
        <f t="shared" si="82"/>
        <v>0</v>
      </c>
      <c r="AD141" s="76">
        <f t="shared" si="83"/>
        <v>0</v>
      </c>
      <c r="AF141" s="76">
        <f t="shared" si="84"/>
        <v>0</v>
      </c>
    </row>
    <row r="142" spans="1:32">
      <c r="A142" s="8"/>
      <c r="B142" s="6" t="s">
        <v>8</v>
      </c>
      <c r="C142" s="5"/>
      <c r="D142" s="7">
        <v>950</v>
      </c>
      <c r="E142" s="7"/>
      <c r="F142" s="7">
        <v>950</v>
      </c>
      <c r="G142" s="7"/>
      <c r="H142" s="7">
        <v>950</v>
      </c>
      <c r="I142" s="7"/>
      <c r="J142" s="7">
        <v>950</v>
      </c>
      <c r="K142" s="7"/>
      <c r="L142" s="7">
        <v>950</v>
      </c>
      <c r="M142" s="4"/>
      <c r="N142" s="7">
        <v>950</v>
      </c>
      <c r="O142" s="7"/>
      <c r="P142" s="7">
        <v>950</v>
      </c>
      <c r="Q142" s="7"/>
      <c r="R142" s="7">
        <v>950</v>
      </c>
      <c r="S142" s="7"/>
      <c r="T142" s="7">
        <v>950</v>
      </c>
      <c r="U142" s="7"/>
      <c r="V142" s="7">
        <v>950</v>
      </c>
      <c r="X142" s="76">
        <f t="shared" si="80"/>
        <v>0</v>
      </c>
      <c r="Z142" s="76">
        <f t="shared" si="81"/>
        <v>0</v>
      </c>
      <c r="AB142" s="76">
        <f t="shared" si="82"/>
        <v>0</v>
      </c>
      <c r="AD142" s="76">
        <f t="shared" si="83"/>
        <v>0</v>
      </c>
      <c r="AF142" s="76">
        <f t="shared" si="84"/>
        <v>0</v>
      </c>
    </row>
    <row r="143" spans="1:32">
      <c r="A143" s="4"/>
      <c r="B143" s="6" t="s">
        <v>2</v>
      </c>
      <c r="C143" s="4"/>
      <c r="D143" s="7">
        <f>+D140+D141+D142</f>
        <v>52211</v>
      </c>
      <c r="E143" s="7"/>
      <c r="F143" s="7">
        <f>+F140+F141+F142</f>
        <v>56373</v>
      </c>
      <c r="G143" s="7"/>
      <c r="H143" s="7">
        <f>+H140+H141+H142</f>
        <v>59171</v>
      </c>
      <c r="I143" s="7"/>
      <c r="J143" s="7">
        <f>+J140+J141+J142</f>
        <v>61208</v>
      </c>
      <c r="K143" s="7"/>
      <c r="L143" s="7">
        <f>+L140+L141+L142</f>
        <v>65595</v>
      </c>
      <c r="M143" s="4"/>
      <c r="N143" s="7">
        <f>+N140+N141+N142</f>
        <v>50211</v>
      </c>
      <c r="O143" s="7"/>
      <c r="P143" s="7">
        <f>+P140+P141+P142</f>
        <v>54373</v>
      </c>
      <c r="Q143" s="7"/>
      <c r="R143" s="7">
        <f>+R140+R141+R142</f>
        <v>57171</v>
      </c>
      <c r="S143" s="7"/>
      <c r="T143" s="7">
        <f>+T140+T141+T142</f>
        <v>59208</v>
      </c>
      <c r="U143" s="7"/>
      <c r="V143" s="7">
        <f>+V140+V141+V142</f>
        <v>63595</v>
      </c>
      <c r="X143" s="76">
        <f t="shared" si="80"/>
        <v>2000</v>
      </c>
      <c r="Z143" s="76">
        <f t="shared" si="81"/>
        <v>2000</v>
      </c>
      <c r="AB143" s="76">
        <f t="shared" si="82"/>
        <v>2000</v>
      </c>
      <c r="AD143" s="76">
        <f t="shared" si="83"/>
        <v>2000</v>
      </c>
      <c r="AF143" s="76">
        <f t="shared" si="84"/>
        <v>2000</v>
      </c>
    </row>
    <row r="144" spans="1:32">
      <c r="A144" s="4"/>
      <c r="B144" s="6" t="s">
        <v>11</v>
      </c>
      <c r="C144" s="5"/>
      <c r="D144" s="7">
        <f>D143/$G$2</f>
        <v>261.05500000000001</v>
      </c>
      <c r="E144" s="7"/>
      <c r="F144" s="7">
        <f>F143/$G$2</f>
        <v>281.86500000000001</v>
      </c>
      <c r="G144" s="7"/>
      <c r="H144" s="7">
        <f>H143/$G$2</f>
        <v>295.85500000000002</v>
      </c>
      <c r="I144" s="7"/>
      <c r="J144" s="7">
        <f>J143/$G$2</f>
        <v>306.04000000000002</v>
      </c>
      <c r="K144" s="7"/>
      <c r="L144" s="7">
        <f>L143/$G$2</f>
        <v>327.97500000000002</v>
      </c>
      <c r="M144" s="4"/>
      <c r="N144" s="7">
        <f>N143/$G$2</f>
        <v>251.05500000000001</v>
      </c>
      <c r="O144" s="7"/>
      <c r="P144" s="7">
        <f>P143/$G$2</f>
        <v>271.86500000000001</v>
      </c>
      <c r="Q144" s="7"/>
      <c r="R144" s="7">
        <f>R143/$G$2</f>
        <v>285.85500000000002</v>
      </c>
      <c r="S144" s="7"/>
      <c r="T144" s="7">
        <f>T143/$G$2</f>
        <v>296.04000000000002</v>
      </c>
      <c r="U144" s="7"/>
      <c r="V144" s="7">
        <f>V143/$G$2</f>
        <v>317.97500000000002</v>
      </c>
      <c r="X144" s="76">
        <f t="shared" si="80"/>
        <v>10</v>
      </c>
      <c r="Z144" s="76">
        <f t="shared" si="81"/>
        <v>10</v>
      </c>
      <c r="AB144" s="76">
        <f t="shared" si="82"/>
        <v>10</v>
      </c>
      <c r="AD144" s="76">
        <f t="shared" si="83"/>
        <v>10</v>
      </c>
      <c r="AF144" s="76">
        <f t="shared" si="84"/>
        <v>10</v>
      </c>
    </row>
    <row r="145" spans="1:32">
      <c r="A145" s="8"/>
      <c r="B145" s="14" t="s">
        <v>12</v>
      </c>
      <c r="C145" s="15"/>
      <c r="D145" s="10">
        <f>D152-D144</f>
        <v>0.95499999999998408</v>
      </c>
      <c r="E145" s="10"/>
      <c r="F145" s="10">
        <f>F152-F144</f>
        <v>4.0149999999999864</v>
      </c>
      <c r="G145" s="10"/>
      <c r="H145" s="10">
        <f>H152-H144</f>
        <v>4.2699999999999818</v>
      </c>
      <c r="I145" s="10"/>
      <c r="J145" s="10">
        <f>J152-J144</f>
        <v>4.5249999999999773</v>
      </c>
      <c r="K145" s="10"/>
      <c r="L145" s="10">
        <f>L152-L144</f>
        <v>4.964999999999975</v>
      </c>
      <c r="M145" s="8"/>
      <c r="N145" s="10">
        <f>N152-N144</f>
        <v>0.95499999999998408</v>
      </c>
      <c r="O145" s="10"/>
      <c r="P145" s="10">
        <f>P152-P144</f>
        <v>4.0149999999999864</v>
      </c>
      <c r="Q145" s="10"/>
      <c r="R145" s="10">
        <f>R152-R144</f>
        <v>4.2699999999999818</v>
      </c>
      <c r="S145" s="10"/>
      <c r="T145" s="10">
        <f>T152-T144</f>
        <v>4.5249999999999773</v>
      </c>
      <c r="U145" s="10"/>
      <c r="V145" s="10">
        <f>V152-V144</f>
        <v>4.964999999999975</v>
      </c>
      <c r="X145" s="76">
        <f t="shared" si="80"/>
        <v>0</v>
      </c>
      <c r="Z145" s="76">
        <f t="shared" si="81"/>
        <v>0</v>
      </c>
      <c r="AB145" s="76">
        <f t="shared" si="82"/>
        <v>0</v>
      </c>
      <c r="AD145" s="76">
        <f t="shared" si="83"/>
        <v>0</v>
      </c>
      <c r="AF145" s="76">
        <f t="shared" si="84"/>
        <v>0</v>
      </c>
    </row>
    <row r="146" spans="1:32">
      <c r="A146" s="8"/>
      <c r="B146" s="20" t="s">
        <v>16</v>
      </c>
      <c r="C146" s="21"/>
      <c r="D146" s="22">
        <f>D151-D143</f>
        <v>191</v>
      </c>
      <c r="E146" s="22"/>
      <c r="F146" s="22">
        <f>F151-F143</f>
        <v>803</v>
      </c>
      <c r="G146" s="22"/>
      <c r="H146" s="22">
        <f>H151-H143</f>
        <v>854</v>
      </c>
      <c r="I146" s="22"/>
      <c r="J146" s="22">
        <f>J151-J143</f>
        <v>905</v>
      </c>
      <c r="K146" s="22"/>
      <c r="L146" s="22">
        <f>L151-L143</f>
        <v>993</v>
      </c>
      <c r="M146" s="8"/>
      <c r="N146" s="22">
        <f>N151-N143</f>
        <v>191</v>
      </c>
      <c r="O146" s="22"/>
      <c r="P146" s="22">
        <f>P151-P143</f>
        <v>803</v>
      </c>
      <c r="Q146" s="22"/>
      <c r="R146" s="22">
        <f>R151-R143</f>
        <v>854</v>
      </c>
      <c r="S146" s="22"/>
      <c r="T146" s="22">
        <f>T151-T143</f>
        <v>905</v>
      </c>
      <c r="U146" s="22"/>
      <c r="V146" s="22">
        <f>V151-V143</f>
        <v>993</v>
      </c>
      <c r="X146" s="76">
        <f t="shared" si="80"/>
        <v>0</v>
      </c>
      <c r="Z146" s="76">
        <f t="shared" si="81"/>
        <v>0</v>
      </c>
      <c r="AB146" s="76">
        <f t="shared" si="82"/>
        <v>0</v>
      </c>
      <c r="AD146" s="76">
        <f t="shared" si="83"/>
        <v>0</v>
      </c>
      <c r="AF146" s="76">
        <f t="shared" si="84"/>
        <v>0</v>
      </c>
    </row>
    <row r="147" spans="1:32">
      <c r="A147" s="5"/>
      <c r="B147" s="6"/>
      <c r="C147" s="5"/>
      <c r="D147" s="7"/>
      <c r="E147" s="7"/>
      <c r="F147" s="7"/>
      <c r="G147" s="7"/>
      <c r="H147" s="7"/>
      <c r="I147" s="7"/>
      <c r="J147" s="7"/>
      <c r="K147" s="7"/>
      <c r="L147" s="7"/>
      <c r="M147" s="4"/>
      <c r="N147" s="7"/>
      <c r="O147" s="7"/>
      <c r="P147" s="7"/>
      <c r="Q147" s="7"/>
      <c r="R147" s="7"/>
      <c r="S147" s="7"/>
      <c r="T147" s="7"/>
      <c r="U147" s="7"/>
      <c r="V147" s="7"/>
    </row>
    <row r="148" spans="1:32">
      <c r="A148" s="8">
        <v>17</v>
      </c>
      <c r="B148" s="6" t="s">
        <v>0</v>
      </c>
      <c r="C148" s="5"/>
      <c r="D148" s="7">
        <f>D$12+6900</f>
        <v>46900</v>
      </c>
      <c r="E148" s="7"/>
      <c r="F148" s="7">
        <f>D$12+11380</f>
        <v>51380</v>
      </c>
      <c r="G148" s="7"/>
      <c r="H148" s="7">
        <f>D$12+11380</f>
        <v>51380</v>
      </c>
      <c r="I148" s="7"/>
      <c r="J148" s="7">
        <f>D$12+11380</f>
        <v>51380</v>
      </c>
      <c r="K148" s="7"/>
      <c r="L148" s="7">
        <f>D$12+11380</f>
        <v>51380</v>
      </c>
      <c r="M148" s="4"/>
      <c r="N148" s="7">
        <f>N$12+6900</f>
        <v>44900</v>
      </c>
      <c r="O148" s="7"/>
      <c r="P148" s="7">
        <f>N$12+11380</f>
        <v>49380</v>
      </c>
      <c r="Q148" s="7"/>
      <c r="R148" s="7">
        <f>N$12+11380</f>
        <v>49380</v>
      </c>
      <c r="S148" s="7"/>
      <c r="T148" s="7">
        <f>N$12+11380</f>
        <v>49380</v>
      </c>
      <c r="U148" s="7"/>
      <c r="V148" s="7">
        <f>N$12+11380</f>
        <v>49380</v>
      </c>
      <c r="X148" s="76">
        <f t="shared" ref="X148:X154" si="85">D148-N148</f>
        <v>2000</v>
      </c>
      <c r="Z148" s="76">
        <f t="shared" ref="Z148:Z154" si="86">F148-P148</f>
        <v>2000</v>
      </c>
      <c r="AB148" s="76">
        <f t="shared" ref="AB148:AB154" si="87">H148-R148</f>
        <v>2000</v>
      </c>
      <c r="AD148" s="76">
        <f t="shared" ref="AD148:AD154" si="88">J148-T148</f>
        <v>2000</v>
      </c>
      <c r="AF148" s="76">
        <f t="shared" ref="AF148:AF154" si="89">L148-V148</f>
        <v>2000</v>
      </c>
    </row>
    <row r="149" spans="1:32">
      <c r="A149" s="8"/>
      <c r="B149" s="6" t="s">
        <v>1</v>
      </c>
      <c r="C149" s="5"/>
      <c r="D149" s="7">
        <f>N149+$H$6</f>
        <v>4552</v>
      </c>
      <c r="E149" s="7"/>
      <c r="F149" s="7">
        <f>P149+$H$6</f>
        <v>4846</v>
      </c>
      <c r="G149" s="7"/>
      <c r="H149" s="7">
        <f>R149+$H$6</f>
        <v>7695</v>
      </c>
      <c r="I149" s="7"/>
      <c r="J149" s="7">
        <f>T149+$H$6</f>
        <v>9783</v>
      </c>
      <c r="K149" s="7"/>
      <c r="L149" s="7">
        <f>V149+$H$6</f>
        <v>14258</v>
      </c>
      <c r="M149" s="4"/>
      <c r="N149" s="7">
        <v>4552</v>
      </c>
      <c r="O149" s="7"/>
      <c r="P149" s="7">
        <v>4846</v>
      </c>
      <c r="Q149" s="7"/>
      <c r="R149" s="7">
        <v>7695</v>
      </c>
      <c r="S149" s="7"/>
      <c r="T149" s="7">
        <v>9783</v>
      </c>
      <c r="U149" s="7"/>
      <c r="V149" s="7">
        <v>14258</v>
      </c>
      <c r="X149" s="76">
        <f t="shared" si="85"/>
        <v>0</v>
      </c>
      <c r="Z149" s="76">
        <f t="shared" si="86"/>
        <v>0</v>
      </c>
      <c r="AB149" s="76">
        <f t="shared" si="87"/>
        <v>0</v>
      </c>
      <c r="AD149" s="76">
        <f t="shared" si="88"/>
        <v>0</v>
      </c>
      <c r="AF149" s="76">
        <f t="shared" si="89"/>
        <v>0</v>
      </c>
    </row>
    <row r="150" spans="1:32">
      <c r="A150" s="8"/>
      <c r="B150" s="6" t="s">
        <v>8</v>
      </c>
      <c r="C150" s="5"/>
      <c r="D150" s="7">
        <v>950</v>
      </c>
      <c r="E150" s="7"/>
      <c r="F150" s="7">
        <v>950</v>
      </c>
      <c r="G150" s="7"/>
      <c r="H150" s="7">
        <v>950</v>
      </c>
      <c r="I150" s="7"/>
      <c r="J150" s="7">
        <v>950</v>
      </c>
      <c r="K150" s="7"/>
      <c r="L150" s="7">
        <v>950</v>
      </c>
      <c r="M150" s="4"/>
      <c r="N150" s="7">
        <v>950</v>
      </c>
      <c r="O150" s="7"/>
      <c r="P150" s="7">
        <v>950</v>
      </c>
      <c r="Q150" s="7"/>
      <c r="R150" s="7">
        <v>950</v>
      </c>
      <c r="S150" s="7"/>
      <c r="T150" s="7">
        <v>950</v>
      </c>
      <c r="U150" s="7"/>
      <c r="V150" s="7">
        <v>950</v>
      </c>
      <c r="X150" s="76">
        <f t="shared" si="85"/>
        <v>0</v>
      </c>
      <c r="Z150" s="76">
        <f t="shared" si="86"/>
        <v>0</v>
      </c>
      <c r="AB150" s="76">
        <f t="shared" si="87"/>
        <v>0</v>
      </c>
      <c r="AD150" s="76">
        <f t="shared" si="88"/>
        <v>0</v>
      </c>
      <c r="AF150" s="76">
        <f t="shared" si="89"/>
        <v>0</v>
      </c>
    </row>
    <row r="151" spans="1:32">
      <c r="A151" s="4"/>
      <c r="B151" s="6" t="s">
        <v>2</v>
      </c>
      <c r="C151" s="4"/>
      <c r="D151" s="7">
        <f>+D148+D149+D150</f>
        <v>52402</v>
      </c>
      <c r="E151" s="7"/>
      <c r="F151" s="7">
        <f>+F148+F149+F150</f>
        <v>57176</v>
      </c>
      <c r="G151" s="7"/>
      <c r="H151" s="7">
        <f>+H148+H149+H150</f>
        <v>60025</v>
      </c>
      <c r="I151" s="7"/>
      <c r="J151" s="7">
        <f>+J148+J149+J150</f>
        <v>62113</v>
      </c>
      <c r="K151" s="7"/>
      <c r="L151" s="7">
        <f>+L148+L149+L150</f>
        <v>66588</v>
      </c>
      <c r="M151" s="4"/>
      <c r="N151" s="7">
        <f>+N148+N149+N150</f>
        <v>50402</v>
      </c>
      <c r="O151" s="7"/>
      <c r="P151" s="7">
        <f>+P148+P149+P150</f>
        <v>55176</v>
      </c>
      <c r="Q151" s="7"/>
      <c r="R151" s="7">
        <f>+R148+R149+R150</f>
        <v>58025</v>
      </c>
      <c r="S151" s="7"/>
      <c r="T151" s="7">
        <f>+T148+T149+T150</f>
        <v>60113</v>
      </c>
      <c r="U151" s="7"/>
      <c r="V151" s="7">
        <f>+V148+V149+V150</f>
        <v>64588</v>
      </c>
      <c r="X151" s="76">
        <f t="shared" si="85"/>
        <v>2000</v>
      </c>
      <c r="Z151" s="76">
        <f t="shared" si="86"/>
        <v>2000</v>
      </c>
      <c r="AB151" s="76">
        <f t="shared" si="87"/>
        <v>2000</v>
      </c>
      <c r="AD151" s="76">
        <f t="shared" si="88"/>
        <v>2000</v>
      </c>
      <c r="AF151" s="76">
        <f t="shared" si="89"/>
        <v>2000</v>
      </c>
    </row>
    <row r="152" spans="1:32">
      <c r="A152" s="4"/>
      <c r="B152" s="6" t="s">
        <v>11</v>
      </c>
      <c r="C152" s="5"/>
      <c r="D152" s="7">
        <f>D151/$G$2</f>
        <v>262.01</v>
      </c>
      <c r="E152" s="7"/>
      <c r="F152" s="7">
        <f>F151/$G$2</f>
        <v>285.88</v>
      </c>
      <c r="G152" s="7"/>
      <c r="H152" s="7">
        <f>H151/$G$2</f>
        <v>300.125</v>
      </c>
      <c r="I152" s="7"/>
      <c r="J152" s="7">
        <f>J151/$G$2</f>
        <v>310.565</v>
      </c>
      <c r="K152" s="7"/>
      <c r="L152" s="7">
        <f>L151/$G$2</f>
        <v>332.94</v>
      </c>
      <c r="M152" s="4"/>
      <c r="N152" s="7">
        <f>N151/$G$2</f>
        <v>252.01</v>
      </c>
      <c r="O152" s="7"/>
      <c r="P152" s="7">
        <f>P151/$G$2</f>
        <v>275.88</v>
      </c>
      <c r="Q152" s="7"/>
      <c r="R152" s="7">
        <f>R151/$G$2</f>
        <v>290.125</v>
      </c>
      <c r="S152" s="7"/>
      <c r="T152" s="7">
        <f>T151/$G$2</f>
        <v>300.565</v>
      </c>
      <c r="U152" s="7"/>
      <c r="V152" s="7">
        <f>V151/$G$2</f>
        <v>322.94</v>
      </c>
      <c r="X152" s="76">
        <f t="shared" si="85"/>
        <v>10</v>
      </c>
      <c r="Z152" s="76">
        <f t="shared" si="86"/>
        <v>10</v>
      </c>
      <c r="AB152" s="76">
        <f t="shared" si="87"/>
        <v>10</v>
      </c>
      <c r="AD152" s="76">
        <f t="shared" si="88"/>
        <v>10</v>
      </c>
      <c r="AF152" s="76">
        <f t="shared" si="89"/>
        <v>10</v>
      </c>
    </row>
    <row r="153" spans="1:32">
      <c r="A153" s="8"/>
      <c r="B153" s="14" t="s">
        <v>12</v>
      </c>
      <c r="C153" s="15"/>
      <c r="D153" s="10">
        <f>D160-D152</f>
        <v>0.52500000000003411</v>
      </c>
      <c r="E153" s="10"/>
      <c r="F153" s="10">
        <f>F160-F152</f>
        <v>0</v>
      </c>
      <c r="G153" s="10"/>
      <c r="H153" s="10">
        <f>H160-H152</f>
        <v>0</v>
      </c>
      <c r="I153" s="10"/>
      <c r="J153" s="10">
        <f>J160-J152</f>
        <v>0</v>
      </c>
      <c r="K153" s="10"/>
      <c r="L153" s="10">
        <f>L160-L152</f>
        <v>0</v>
      </c>
      <c r="M153" s="8"/>
      <c r="N153" s="10">
        <f>N160-N152</f>
        <v>0.52500000000000568</v>
      </c>
      <c r="O153" s="10"/>
      <c r="P153" s="10">
        <f>P160-P152</f>
        <v>0</v>
      </c>
      <c r="Q153" s="10"/>
      <c r="R153" s="10">
        <f>R160-R152</f>
        <v>0</v>
      </c>
      <c r="S153" s="10"/>
      <c r="T153" s="10">
        <f>T160-T152</f>
        <v>0</v>
      </c>
      <c r="U153" s="10"/>
      <c r="V153" s="10">
        <f>V160-V152</f>
        <v>0</v>
      </c>
      <c r="X153" s="76">
        <f t="shared" si="85"/>
        <v>2.8421709430404007E-14</v>
      </c>
      <c r="Z153" s="76">
        <f t="shared" si="86"/>
        <v>0</v>
      </c>
      <c r="AB153" s="76">
        <f t="shared" si="87"/>
        <v>0</v>
      </c>
      <c r="AD153" s="76">
        <f t="shared" si="88"/>
        <v>0</v>
      </c>
      <c r="AF153" s="76">
        <f t="shared" si="89"/>
        <v>0</v>
      </c>
    </row>
    <row r="154" spans="1:32">
      <c r="A154" s="8"/>
      <c r="B154" s="20" t="s">
        <v>16</v>
      </c>
      <c r="C154" s="21"/>
      <c r="D154" s="22">
        <f>D159-D151</f>
        <v>105</v>
      </c>
      <c r="E154" s="22"/>
      <c r="F154" s="22">
        <f>F159-F151</f>
        <v>0</v>
      </c>
      <c r="G154" s="22"/>
      <c r="H154" s="22">
        <f>H159-H151</f>
        <v>0</v>
      </c>
      <c r="I154" s="22"/>
      <c r="J154" s="22">
        <f>J159-J151</f>
        <v>0</v>
      </c>
      <c r="K154" s="22"/>
      <c r="L154" s="22">
        <f>L159-L151</f>
        <v>0</v>
      </c>
      <c r="M154" s="8"/>
      <c r="N154" s="22">
        <f>N159-N151</f>
        <v>105</v>
      </c>
      <c r="O154" s="22"/>
      <c r="P154" s="22">
        <f>P159-P151</f>
        <v>0</v>
      </c>
      <c r="Q154" s="22"/>
      <c r="R154" s="22">
        <f>R159-R151</f>
        <v>0</v>
      </c>
      <c r="S154" s="22"/>
      <c r="T154" s="22">
        <f>T159-T151</f>
        <v>0</v>
      </c>
      <c r="U154" s="22"/>
      <c r="V154" s="22">
        <f>V159-V151</f>
        <v>0</v>
      </c>
      <c r="X154" s="76">
        <f t="shared" si="85"/>
        <v>0</v>
      </c>
      <c r="Z154" s="76">
        <f t="shared" si="86"/>
        <v>0</v>
      </c>
      <c r="AB154" s="76">
        <f t="shared" si="87"/>
        <v>0</v>
      </c>
      <c r="AD154" s="76">
        <f t="shared" si="88"/>
        <v>0</v>
      </c>
      <c r="AF154" s="76">
        <f t="shared" si="89"/>
        <v>0</v>
      </c>
    </row>
    <row r="155" spans="1:32">
      <c r="A155" s="5"/>
      <c r="B155" s="6"/>
      <c r="C155" s="5"/>
      <c r="D155" s="7"/>
      <c r="E155" s="7"/>
      <c r="F155" s="7"/>
      <c r="G155" s="7"/>
      <c r="H155" s="7"/>
      <c r="I155" s="7"/>
      <c r="J155" s="7"/>
      <c r="K155" s="7"/>
      <c r="L155" s="7"/>
      <c r="M155" s="4"/>
      <c r="N155" s="7"/>
      <c r="O155" s="7"/>
      <c r="P155" s="7"/>
      <c r="Q155" s="7"/>
      <c r="R155" s="7"/>
      <c r="S155" s="7"/>
      <c r="T155" s="7"/>
      <c r="U155" s="7"/>
      <c r="V155" s="7"/>
    </row>
    <row r="156" spans="1:32">
      <c r="A156" s="8">
        <v>18</v>
      </c>
      <c r="B156" s="6" t="s">
        <v>0</v>
      </c>
      <c r="C156" s="5"/>
      <c r="D156" s="7">
        <f>D$12+6900</f>
        <v>46900</v>
      </c>
      <c r="E156" s="7"/>
      <c r="F156" s="7">
        <f>D$12+11380</f>
        <v>51380</v>
      </c>
      <c r="G156" s="7"/>
      <c r="H156" s="7">
        <f>D$12+11380</f>
        <v>51380</v>
      </c>
      <c r="I156" s="7"/>
      <c r="J156" s="7">
        <f>D$12+11380</f>
        <v>51380</v>
      </c>
      <c r="K156" s="7"/>
      <c r="L156" s="7">
        <f>D$12+11380</f>
        <v>51380</v>
      </c>
      <c r="M156" s="4"/>
      <c r="N156" s="7">
        <f>N$12+6900</f>
        <v>44900</v>
      </c>
      <c r="O156" s="7"/>
      <c r="P156" s="7">
        <f>N$12+11380</f>
        <v>49380</v>
      </c>
      <c r="Q156" s="7"/>
      <c r="R156" s="7">
        <f>N$12+11380</f>
        <v>49380</v>
      </c>
      <c r="S156" s="7"/>
      <c r="T156" s="7">
        <f>N$12+11380</f>
        <v>49380</v>
      </c>
      <c r="U156" s="7"/>
      <c r="V156" s="7">
        <f>N$12+11380</f>
        <v>49380</v>
      </c>
      <c r="X156" s="76">
        <f t="shared" ref="X156:X162" si="90">D156-N156</f>
        <v>2000</v>
      </c>
      <c r="Z156" s="76">
        <f t="shared" ref="Z156:Z162" si="91">F156-P156</f>
        <v>2000</v>
      </c>
      <c r="AB156" s="76">
        <f t="shared" ref="AB156:AB162" si="92">H156-R156</f>
        <v>2000</v>
      </c>
      <c r="AD156" s="76">
        <f t="shared" ref="AD156:AD162" si="93">J156-T156</f>
        <v>2000</v>
      </c>
      <c r="AF156" s="76">
        <f t="shared" ref="AF156:AF162" si="94">L156-V156</f>
        <v>2000</v>
      </c>
    </row>
    <row r="157" spans="1:32">
      <c r="A157" s="8"/>
      <c r="B157" s="6" t="s">
        <v>1</v>
      </c>
      <c r="C157" s="5"/>
      <c r="D157" s="7">
        <f>N157+$H$6</f>
        <v>4657</v>
      </c>
      <c r="E157" s="7"/>
      <c r="F157" s="7">
        <f>P157+$H$6</f>
        <v>4846</v>
      </c>
      <c r="G157" s="7"/>
      <c r="H157" s="7">
        <f>R157+$H$6</f>
        <v>7695</v>
      </c>
      <c r="I157" s="7"/>
      <c r="J157" s="7">
        <f>T157+$H$6</f>
        <v>9783</v>
      </c>
      <c r="K157" s="7"/>
      <c r="L157" s="7">
        <f>V157+$H$6</f>
        <v>14258</v>
      </c>
      <c r="M157" s="4"/>
      <c r="N157" s="7">
        <v>4657</v>
      </c>
      <c r="O157" s="7"/>
      <c r="P157" s="7">
        <v>4846</v>
      </c>
      <c r="Q157" s="7"/>
      <c r="R157" s="7">
        <v>7695</v>
      </c>
      <c r="S157" s="7"/>
      <c r="T157" s="7">
        <v>9783</v>
      </c>
      <c r="U157" s="7"/>
      <c r="V157" s="7">
        <v>14258</v>
      </c>
      <c r="X157" s="76">
        <f t="shared" si="90"/>
        <v>0</v>
      </c>
      <c r="Z157" s="76">
        <f t="shared" si="91"/>
        <v>0</v>
      </c>
      <c r="AB157" s="76">
        <f t="shared" si="92"/>
        <v>0</v>
      </c>
      <c r="AD157" s="76">
        <f t="shared" si="93"/>
        <v>0</v>
      </c>
      <c r="AF157" s="76">
        <f t="shared" si="94"/>
        <v>0</v>
      </c>
    </row>
    <row r="158" spans="1:32">
      <c r="A158" s="8"/>
      <c r="B158" s="6" t="s">
        <v>8</v>
      </c>
      <c r="C158" s="5"/>
      <c r="D158" s="7">
        <v>950</v>
      </c>
      <c r="E158" s="7"/>
      <c r="F158" s="7">
        <v>950</v>
      </c>
      <c r="G158" s="7"/>
      <c r="H158" s="7">
        <v>950</v>
      </c>
      <c r="I158" s="7"/>
      <c r="J158" s="7">
        <v>950</v>
      </c>
      <c r="K158" s="7"/>
      <c r="L158" s="7">
        <v>950</v>
      </c>
      <c r="M158" s="4"/>
      <c r="N158" s="7">
        <v>950</v>
      </c>
      <c r="O158" s="7"/>
      <c r="P158" s="7">
        <v>950</v>
      </c>
      <c r="Q158" s="7"/>
      <c r="R158" s="7">
        <v>950</v>
      </c>
      <c r="S158" s="7"/>
      <c r="T158" s="7">
        <v>950</v>
      </c>
      <c r="U158" s="7"/>
      <c r="V158" s="7">
        <v>950</v>
      </c>
      <c r="X158" s="76">
        <f t="shared" si="90"/>
        <v>0</v>
      </c>
      <c r="Z158" s="76">
        <f t="shared" si="91"/>
        <v>0</v>
      </c>
      <c r="AB158" s="76">
        <f t="shared" si="92"/>
        <v>0</v>
      </c>
      <c r="AD158" s="76">
        <f t="shared" si="93"/>
        <v>0</v>
      </c>
      <c r="AF158" s="76">
        <f t="shared" si="94"/>
        <v>0</v>
      </c>
    </row>
    <row r="159" spans="1:32">
      <c r="A159" s="4"/>
      <c r="B159" s="6" t="s">
        <v>2</v>
      </c>
      <c r="C159" s="4"/>
      <c r="D159" s="7">
        <f>+D156+D157+D158</f>
        <v>52507</v>
      </c>
      <c r="E159" s="7"/>
      <c r="F159" s="7">
        <f>+F156+F157+F158</f>
        <v>57176</v>
      </c>
      <c r="G159" s="7"/>
      <c r="H159" s="7">
        <f>+H156+H157+H158</f>
        <v>60025</v>
      </c>
      <c r="I159" s="7"/>
      <c r="J159" s="7">
        <f>+J156+J157+J158</f>
        <v>62113</v>
      </c>
      <c r="K159" s="7"/>
      <c r="L159" s="7">
        <f>+L156+L157+L158</f>
        <v>66588</v>
      </c>
      <c r="M159" s="4"/>
      <c r="N159" s="7">
        <f>+N156+N157+N158</f>
        <v>50507</v>
      </c>
      <c r="O159" s="7"/>
      <c r="P159" s="7">
        <f>+P156+P157+P158</f>
        <v>55176</v>
      </c>
      <c r="Q159" s="7"/>
      <c r="R159" s="7">
        <f>+R156+R157+R158</f>
        <v>58025</v>
      </c>
      <c r="S159" s="7"/>
      <c r="T159" s="7">
        <f>+T156+T157+T158</f>
        <v>60113</v>
      </c>
      <c r="U159" s="7"/>
      <c r="V159" s="7">
        <f>+V156+V157+V158</f>
        <v>64588</v>
      </c>
      <c r="X159" s="76">
        <f t="shared" si="90"/>
        <v>2000</v>
      </c>
      <c r="Z159" s="76">
        <f t="shared" si="91"/>
        <v>2000</v>
      </c>
      <c r="AB159" s="76">
        <f t="shared" si="92"/>
        <v>2000</v>
      </c>
      <c r="AD159" s="76">
        <f t="shared" si="93"/>
        <v>2000</v>
      </c>
      <c r="AF159" s="76">
        <f t="shared" si="94"/>
        <v>2000</v>
      </c>
    </row>
    <row r="160" spans="1:32">
      <c r="A160" s="4"/>
      <c r="B160" s="6" t="s">
        <v>11</v>
      </c>
      <c r="C160" s="5"/>
      <c r="D160" s="7">
        <f>D159/$G$2</f>
        <v>262.53500000000003</v>
      </c>
      <c r="E160" s="7"/>
      <c r="F160" s="7">
        <f>F159/$G$2</f>
        <v>285.88</v>
      </c>
      <c r="G160" s="7"/>
      <c r="H160" s="7">
        <f>H159/$G$2</f>
        <v>300.125</v>
      </c>
      <c r="I160" s="7"/>
      <c r="J160" s="7">
        <f>J159/$G$2</f>
        <v>310.565</v>
      </c>
      <c r="K160" s="7"/>
      <c r="L160" s="7">
        <f>L159/$G$2</f>
        <v>332.94</v>
      </c>
      <c r="M160" s="4"/>
      <c r="N160" s="7">
        <f>N159/$G$2</f>
        <v>252.535</v>
      </c>
      <c r="O160" s="7"/>
      <c r="P160" s="7">
        <f>P159/$G$2</f>
        <v>275.88</v>
      </c>
      <c r="Q160" s="7"/>
      <c r="R160" s="7">
        <f>R159/$G$2</f>
        <v>290.125</v>
      </c>
      <c r="S160" s="7"/>
      <c r="T160" s="7">
        <f>T159/$G$2</f>
        <v>300.565</v>
      </c>
      <c r="U160" s="7"/>
      <c r="V160" s="7">
        <f>V159/$G$2</f>
        <v>322.94</v>
      </c>
      <c r="X160" s="76">
        <f t="shared" si="90"/>
        <v>10.000000000000028</v>
      </c>
      <c r="Z160" s="76">
        <f t="shared" si="91"/>
        <v>10</v>
      </c>
      <c r="AB160" s="76">
        <f t="shared" si="92"/>
        <v>10</v>
      </c>
      <c r="AD160" s="76">
        <f t="shared" si="93"/>
        <v>10</v>
      </c>
      <c r="AF160" s="76">
        <f t="shared" si="94"/>
        <v>10</v>
      </c>
    </row>
    <row r="161" spans="1:32">
      <c r="A161" s="8"/>
      <c r="B161" s="14" t="s">
        <v>12</v>
      </c>
      <c r="C161" s="15"/>
      <c r="D161" s="10">
        <f>D168-D160</f>
        <v>1.2049999999999841</v>
      </c>
      <c r="E161" s="10"/>
      <c r="F161" s="10">
        <f>F168-F160</f>
        <v>4.0400000000000205</v>
      </c>
      <c r="G161" s="10"/>
      <c r="H161" s="10">
        <f>H168-H160</f>
        <v>4.3799999999999955</v>
      </c>
      <c r="I161" s="10"/>
      <c r="J161" s="10">
        <f>J168-J160</f>
        <v>4.5849999999999795</v>
      </c>
      <c r="K161" s="10"/>
      <c r="L161" s="10">
        <f>L168-L160</f>
        <v>5.1800000000000068</v>
      </c>
      <c r="M161" s="8"/>
      <c r="N161" s="10">
        <f>N168-N160</f>
        <v>1.2050000000000125</v>
      </c>
      <c r="O161" s="10"/>
      <c r="P161" s="10">
        <f>P168-P160</f>
        <v>4.0400000000000205</v>
      </c>
      <c r="Q161" s="10"/>
      <c r="R161" s="10">
        <f>R168-R160</f>
        <v>4.3799999999999955</v>
      </c>
      <c r="S161" s="10"/>
      <c r="T161" s="10">
        <f>T168-T160</f>
        <v>4.5849999999999795</v>
      </c>
      <c r="U161" s="10"/>
      <c r="V161" s="10">
        <f>V168-V160</f>
        <v>5.1800000000000068</v>
      </c>
      <c r="X161" s="76">
        <f t="shared" si="90"/>
        <v>-2.8421709430404007E-14</v>
      </c>
      <c r="Z161" s="76">
        <f t="shared" si="91"/>
        <v>0</v>
      </c>
      <c r="AB161" s="76">
        <f t="shared" si="92"/>
        <v>0</v>
      </c>
      <c r="AD161" s="76">
        <f t="shared" si="93"/>
        <v>0</v>
      </c>
      <c r="AF161" s="76">
        <f t="shared" si="94"/>
        <v>0</v>
      </c>
    </row>
    <row r="162" spans="1:32">
      <c r="A162" s="8"/>
      <c r="B162" s="20" t="s">
        <v>16</v>
      </c>
      <c r="C162" s="21"/>
      <c r="D162" s="22">
        <f>D167-D159</f>
        <v>241</v>
      </c>
      <c r="E162" s="22"/>
      <c r="F162" s="22">
        <f>F167-F159</f>
        <v>808</v>
      </c>
      <c r="G162" s="22"/>
      <c r="H162" s="22">
        <f>H167-H159</f>
        <v>876</v>
      </c>
      <c r="I162" s="22"/>
      <c r="J162" s="22">
        <f>J167-J159</f>
        <v>917</v>
      </c>
      <c r="K162" s="22"/>
      <c r="L162" s="22">
        <f>L167-L159</f>
        <v>1036</v>
      </c>
      <c r="M162" s="8"/>
      <c r="N162" s="22">
        <f>N167-N159</f>
        <v>241</v>
      </c>
      <c r="O162" s="22"/>
      <c r="P162" s="22">
        <f>P167-P159</f>
        <v>808</v>
      </c>
      <c r="Q162" s="22"/>
      <c r="R162" s="22">
        <f>R167-R159</f>
        <v>876</v>
      </c>
      <c r="S162" s="22"/>
      <c r="T162" s="22">
        <f>T167-T159</f>
        <v>917</v>
      </c>
      <c r="U162" s="22"/>
      <c r="V162" s="22">
        <f>V167-V159</f>
        <v>1036</v>
      </c>
      <c r="X162" s="76">
        <f t="shared" si="90"/>
        <v>0</v>
      </c>
      <c r="Z162" s="76">
        <f t="shared" si="91"/>
        <v>0</v>
      </c>
      <c r="AB162" s="76">
        <f t="shared" si="92"/>
        <v>0</v>
      </c>
      <c r="AD162" s="76">
        <f t="shared" si="93"/>
        <v>0</v>
      </c>
      <c r="AF162" s="76">
        <f t="shared" si="94"/>
        <v>0</v>
      </c>
    </row>
    <row r="163" spans="1:32">
      <c r="A163" s="5"/>
      <c r="B163" s="6"/>
      <c r="C163" s="5"/>
      <c r="D163" s="7"/>
      <c r="E163" s="7"/>
      <c r="F163" s="7"/>
      <c r="G163" s="7"/>
      <c r="H163" s="7"/>
      <c r="I163" s="7"/>
      <c r="J163" s="7"/>
      <c r="K163" s="7"/>
      <c r="L163" s="7"/>
      <c r="M163" s="4"/>
      <c r="N163" s="7"/>
      <c r="O163" s="7"/>
      <c r="P163" s="7"/>
      <c r="Q163" s="7"/>
      <c r="R163" s="7"/>
      <c r="S163" s="7"/>
      <c r="T163" s="7"/>
      <c r="U163" s="7"/>
      <c r="V163" s="7"/>
    </row>
    <row r="164" spans="1:32">
      <c r="A164" s="8">
        <v>19</v>
      </c>
      <c r="B164" s="6" t="s">
        <v>0</v>
      </c>
      <c r="C164" s="5"/>
      <c r="D164" s="7">
        <f>D$12+6900</f>
        <v>46900</v>
      </c>
      <c r="E164" s="7"/>
      <c r="F164" s="7">
        <f>D$12+11380</f>
        <v>51380</v>
      </c>
      <c r="G164" s="7"/>
      <c r="H164" s="7">
        <f>D$12+11380</f>
        <v>51380</v>
      </c>
      <c r="I164" s="7"/>
      <c r="J164" s="7">
        <f>D$12+11380</f>
        <v>51380</v>
      </c>
      <c r="K164" s="7"/>
      <c r="L164" s="7">
        <f>D$12+11380</f>
        <v>51380</v>
      </c>
      <c r="M164" s="4"/>
      <c r="N164" s="7">
        <f>N$12+6900</f>
        <v>44900</v>
      </c>
      <c r="O164" s="7"/>
      <c r="P164" s="7">
        <f>N$12+11380</f>
        <v>49380</v>
      </c>
      <c r="Q164" s="7"/>
      <c r="R164" s="7">
        <f>N$12+11380</f>
        <v>49380</v>
      </c>
      <c r="S164" s="7"/>
      <c r="T164" s="7">
        <f>N$12+11380</f>
        <v>49380</v>
      </c>
      <c r="U164" s="7"/>
      <c r="V164" s="7">
        <f>N$12+11380</f>
        <v>49380</v>
      </c>
      <c r="X164" s="76">
        <f t="shared" ref="X164:X170" si="95">D164-N164</f>
        <v>2000</v>
      </c>
      <c r="Z164" s="76">
        <f t="shared" ref="Z164:Z170" si="96">F164-P164</f>
        <v>2000</v>
      </c>
      <c r="AB164" s="76">
        <f t="shared" ref="AB164:AB170" si="97">H164-R164</f>
        <v>2000</v>
      </c>
      <c r="AD164" s="76">
        <f t="shared" ref="AD164:AD170" si="98">J164-T164</f>
        <v>2000</v>
      </c>
      <c r="AF164" s="76">
        <f t="shared" ref="AF164:AF170" si="99">L164-V164</f>
        <v>2000</v>
      </c>
    </row>
    <row r="165" spans="1:32">
      <c r="A165" s="8"/>
      <c r="B165" s="6" t="s">
        <v>1</v>
      </c>
      <c r="C165" s="5"/>
      <c r="D165" s="7">
        <f>N165+$H$6</f>
        <v>4898</v>
      </c>
      <c r="E165" s="7"/>
      <c r="F165" s="7">
        <f>P165+$H$6</f>
        <v>5654</v>
      </c>
      <c r="G165" s="7"/>
      <c r="H165" s="7">
        <f>R165+$H$6</f>
        <v>8571</v>
      </c>
      <c r="I165" s="7"/>
      <c r="J165" s="7">
        <f>T165+$H$6</f>
        <v>10700</v>
      </c>
      <c r="K165" s="7"/>
      <c r="L165" s="7">
        <f>V165+$H$6</f>
        <v>15294</v>
      </c>
      <c r="M165" s="4"/>
      <c r="N165" s="7">
        <v>4898</v>
      </c>
      <c r="O165" s="7"/>
      <c r="P165" s="7">
        <v>5654</v>
      </c>
      <c r="Q165" s="7"/>
      <c r="R165" s="7">
        <v>8571</v>
      </c>
      <c r="S165" s="7"/>
      <c r="T165" s="7">
        <v>10700</v>
      </c>
      <c r="U165" s="7"/>
      <c r="V165" s="7">
        <v>15294</v>
      </c>
      <c r="X165" s="76">
        <f t="shared" si="95"/>
        <v>0</v>
      </c>
      <c r="Z165" s="76">
        <f t="shared" si="96"/>
        <v>0</v>
      </c>
      <c r="AB165" s="76">
        <f t="shared" si="97"/>
        <v>0</v>
      </c>
      <c r="AD165" s="76">
        <f t="shared" si="98"/>
        <v>0</v>
      </c>
      <c r="AF165" s="76">
        <f t="shared" si="99"/>
        <v>0</v>
      </c>
    </row>
    <row r="166" spans="1:32">
      <c r="A166" s="8"/>
      <c r="B166" s="6" t="s">
        <v>8</v>
      </c>
      <c r="C166" s="5"/>
      <c r="D166" s="7">
        <v>950</v>
      </c>
      <c r="E166" s="7"/>
      <c r="F166" s="7">
        <v>950</v>
      </c>
      <c r="G166" s="7"/>
      <c r="H166" s="7">
        <v>950</v>
      </c>
      <c r="I166" s="7"/>
      <c r="J166" s="7">
        <v>950</v>
      </c>
      <c r="K166" s="7"/>
      <c r="L166" s="7">
        <v>950</v>
      </c>
      <c r="M166" s="4"/>
      <c r="N166" s="7">
        <v>950</v>
      </c>
      <c r="O166" s="7"/>
      <c r="P166" s="7">
        <v>950</v>
      </c>
      <c r="Q166" s="7"/>
      <c r="R166" s="7">
        <v>950</v>
      </c>
      <c r="S166" s="7"/>
      <c r="T166" s="7">
        <v>950</v>
      </c>
      <c r="U166" s="7"/>
      <c r="V166" s="7">
        <v>950</v>
      </c>
      <c r="X166" s="76">
        <f t="shared" si="95"/>
        <v>0</v>
      </c>
      <c r="Z166" s="76">
        <f t="shared" si="96"/>
        <v>0</v>
      </c>
      <c r="AB166" s="76">
        <f t="shared" si="97"/>
        <v>0</v>
      </c>
      <c r="AD166" s="76">
        <f t="shared" si="98"/>
        <v>0</v>
      </c>
      <c r="AF166" s="76">
        <f t="shared" si="99"/>
        <v>0</v>
      </c>
    </row>
    <row r="167" spans="1:32">
      <c r="A167" s="4"/>
      <c r="B167" s="6" t="s">
        <v>2</v>
      </c>
      <c r="C167" s="4"/>
      <c r="D167" s="7">
        <f>+D164+D165+D166</f>
        <v>52748</v>
      </c>
      <c r="E167" s="7"/>
      <c r="F167" s="7">
        <f>+F164+F165+F166</f>
        <v>57984</v>
      </c>
      <c r="G167" s="7"/>
      <c r="H167" s="7">
        <f>+H164+H165+H166</f>
        <v>60901</v>
      </c>
      <c r="I167" s="7"/>
      <c r="J167" s="7">
        <f>+J164+J165+J166</f>
        <v>63030</v>
      </c>
      <c r="K167" s="7"/>
      <c r="L167" s="7">
        <f>+L164+L165+L166</f>
        <v>67624</v>
      </c>
      <c r="M167" s="4"/>
      <c r="N167" s="7">
        <f>+N164+N165+N166</f>
        <v>50748</v>
      </c>
      <c r="O167" s="7"/>
      <c r="P167" s="7">
        <f>+P164+P165+P166</f>
        <v>55984</v>
      </c>
      <c r="Q167" s="7"/>
      <c r="R167" s="7">
        <f>+R164+R165+R166</f>
        <v>58901</v>
      </c>
      <c r="S167" s="7"/>
      <c r="T167" s="7">
        <f>+T164+T165+T166</f>
        <v>61030</v>
      </c>
      <c r="U167" s="7"/>
      <c r="V167" s="7">
        <f>+V164+V165+V166</f>
        <v>65624</v>
      </c>
      <c r="X167" s="76">
        <f t="shared" si="95"/>
        <v>2000</v>
      </c>
      <c r="Z167" s="76">
        <f t="shared" si="96"/>
        <v>2000</v>
      </c>
      <c r="AB167" s="76">
        <f t="shared" si="97"/>
        <v>2000</v>
      </c>
      <c r="AD167" s="76">
        <f t="shared" si="98"/>
        <v>2000</v>
      </c>
      <c r="AF167" s="76">
        <f t="shared" si="99"/>
        <v>2000</v>
      </c>
    </row>
    <row r="168" spans="1:32">
      <c r="A168" s="4"/>
      <c r="B168" s="6" t="s">
        <v>11</v>
      </c>
      <c r="C168" s="5"/>
      <c r="D168" s="7">
        <f>D167/$G$2</f>
        <v>263.74</v>
      </c>
      <c r="E168" s="7"/>
      <c r="F168" s="7">
        <f>F167/$G$2</f>
        <v>289.92</v>
      </c>
      <c r="G168" s="7"/>
      <c r="H168" s="7">
        <f>H167/$G$2</f>
        <v>304.505</v>
      </c>
      <c r="I168" s="7"/>
      <c r="J168" s="7">
        <f>J167/$G$2</f>
        <v>315.14999999999998</v>
      </c>
      <c r="K168" s="7"/>
      <c r="L168" s="7">
        <f>L167/$G$2</f>
        <v>338.12</v>
      </c>
      <c r="M168" s="4"/>
      <c r="N168" s="7">
        <f>N167/$G$2</f>
        <v>253.74</v>
      </c>
      <c r="O168" s="7"/>
      <c r="P168" s="7">
        <f>P167/$G$2</f>
        <v>279.92</v>
      </c>
      <c r="Q168" s="7"/>
      <c r="R168" s="7">
        <f>R167/$G$2</f>
        <v>294.505</v>
      </c>
      <c r="S168" s="7"/>
      <c r="T168" s="7">
        <f>T167/$G$2</f>
        <v>305.14999999999998</v>
      </c>
      <c r="U168" s="7"/>
      <c r="V168" s="7">
        <f>V167/$G$2</f>
        <v>328.12</v>
      </c>
      <c r="X168" s="76">
        <f t="shared" si="95"/>
        <v>10</v>
      </c>
      <c r="Z168" s="76">
        <f t="shared" si="96"/>
        <v>10</v>
      </c>
      <c r="AB168" s="76">
        <f t="shared" si="97"/>
        <v>10</v>
      </c>
      <c r="AD168" s="76">
        <f t="shared" si="98"/>
        <v>10</v>
      </c>
      <c r="AF168" s="76">
        <f t="shared" si="99"/>
        <v>10</v>
      </c>
    </row>
    <row r="169" spans="1:32">
      <c r="A169" s="8"/>
      <c r="B169" s="14" t="s">
        <v>12</v>
      </c>
      <c r="C169" s="15"/>
      <c r="D169" s="10">
        <f>D176-D168</f>
        <v>2.8199999999999932</v>
      </c>
      <c r="E169" s="10"/>
      <c r="F169" s="10">
        <f>F176-F168</f>
        <v>2.5399999999999636</v>
      </c>
      <c r="G169" s="10"/>
      <c r="H169" s="10">
        <f>H176-H168</f>
        <v>2.535000000000025</v>
      </c>
      <c r="I169" s="10"/>
      <c r="J169" s="10">
        <f>J176-J168</f>
        <v>2.535000000000025</v>
      </c>
      <c r="K169" s="10"/>
      <c r="L169" s="10">
        <f>L176-L168</f>
        <v>2.5400000000000205</v>
      </c>
      <c r="M169" s="8"/>
      <c r="N169" s="10">
        <f>N176-N168</f>
        <v>2.8199999999999932</v>
      </c>
      <c r="O169" s="10"/>
      <c r="P169" s="10">
        <f>P176-P168</f>
        <v>2.5399999999999636</v>
      </c>
      <c r="Q169" s="10"/>
      <c r="R169" s="10">
        <f>R176-R168</f>
        <v>2.535000000000025</v>
      </c>
      <c r="S169" s="10"/>
      <c r="T169" s="10">
        <f>T176-T168</f>
        <v>2.535000000000025</v>
      </c>
      <c r="U169" s="10"/>
      <c r="V169" s="10">
        <f>V176-V168</f>
        <v>2.5400000000000205</v>
      </c>
      <c r="X169" s="76">
        <f t="shared" si="95"/>
        <v>0</v>
      </c>
      <c r="Z169" s="76">
        <f t="shared" si="96"/>
        <v>0</v>
      </c>
      <c r="AB169" s="76">
        <f t="shared" si="97"/>
        <v>0</v>
      </c>
      <c r="AD169" s="76">
        <f t="shared" si="98"/>
        <v>0</v>
      </c>
      <c r="AF169" s="76">
        <f t="shared" si="99"/>
        <v>0</v>
      </c>
    </row>
    <row r="170" spans="1:32">
      <c r="A170" s="8"/>
      <c r="B170" s="20" t="s">
        <v>16</v>
      </c>
      <c r="C170" s="21"/>
      <c r="D170" s="22">
        <f>D175-D167</f>
        <v>564</v>
      </c>
      <c r="E170" s="22"/>
      <c r="F170" s="22">
        <f>F175-F167</f>
        <v>508</v>
      </c>
      <c r="G170" s="22"/>
      <c r="H170" s="22">
        <f>H175-H167</f>
        <v>507</v>
      </c>
      <c r="I170" s="22"/>
      <c r="J170" s="22">
        <f>J175-J167</f>
        <v>507</v>
      </c>
      <c r="K170" s="22"/>
      <c r="L170" s="22">
        <f>L175-L167</f>
        <v>508</v>
      </c>
      <c r="M170" s="8"/>
      <c r="N170" s="22">
        <f>N175-N167</f>
        <v>564</v>
      </c>
      <c r="O170" s="22"/>
      <c r="P170" s="22">
        <f>P175-P167</f>
        <v>508</v>
      </c>
      <c r="Q170" s="22"/>
      <c r="R170" s="22">
        <f>R175-R167</f>
        <v>507</v>
      </c>
      <c r="S170" s="22"/>
      <c r="T170" s="22">
        <f>T175-T167</f>
        <v>507</v>
      </c>
      <c r="U170" s="22"/>
      <c r="V170" s="22">
        <f>V175-V167</f>
        <v>508</v>
      </c>
      <c r="X170" s="76">
        <f t="shared" si="95"/>
        <v>0</v>
      </c>
      <c r="Z170" s="76">
        <f t="shared" si="96"/>
        <v>0</v>
      </c>
      <c r="AB170" s="76">
        <f t="shared" si="97"/>
        <v>0</v>
      </c>
      <c r="AD170" s="76">
        <f t="shared" si="98"/>
        <v>0</v>
      </c>
      <c r="AF170" s="76">
        <f t="shared" si="99"/>
        <v>0</v>
      </c>
    </row>
    <row r="171" spans="1:32">
      <c r="A171" s="5"/>
      <c r="B171" s="6"/>
      <c r="C171" s="5"/>
      <c r="D171" s="7"/>
      <c r="E171" s="7"/>
      <c r="F171" s="7"/>
      <c r="G171" s="7"/>
      <c r="H171" s="7"/>
      <c r="I171" s="7"/>
      <c r="J171" s="7"/>
      <c r="K171" s="7"/>
      <c r="L171" s="7"/>
      <c r="M171" s="4"/>
      <c r="N171" s="7"/>
      <c r="O171" s="7"/>
      <c r="P171" s="7"/>
      <c r="Q171" s="7"/>
      <c r="R171" s="7"/>
      <c r="S171" s="7"/>
      <c r="T171" s="7"/>
      <c r="U171" s="7"/>
      <c r="V171" s="7"/>
    </row>
    <row r="172" spans="1:32">
      <c r="A172" s="8">
        <v>20</v>
      </c>
      <c r="B172" s="6" t="s">
        <v>0</v>
      </c>
      <c r="C172" s="5"/>
      <c r="D172" s="7">
        <f>D$12+6900</f>
        <v>46900</v>
      </c>
      <c r="E172" s="7"/>
      <c r="F172" s="7">
        <f>D$12+11380</f>
        <v>51380</v>
      </c>
      <c r="G172" s="7"/>
      <c r="H172" s="7">
        <f>D$12+11380</f>
        <v>51380</v>
      </c>
      <c r="I172" s="7"/>
      <c r="J172" s="7">
        <f>D$12+11380</f>
        <v>51380</v>
      </c>
      <c r="K172" s="7"/>
      <c r="L172" s="7">
        <f>D$12+11380</f>
        <v>51380</v>
      </c>
      <c r="M172" s="4"/>
      <c r="N172" s="7">
        <f>N$12+6900</f>
        <v>44900</v>
      </c>
      <c r="O172" s="7"/>
      <c r="P172" s="7">
        <f>N$12+11380</f>
        <v>49380</v>
      </c>
      <c r="Q172" s="7"/>
      <c r="R172" s="7">
        <f>N$12+11380</f>
        <v>49380</v>
      </c>
      <c r="S172" s="7"/>
      <c r="T172" s="7">
        <f>N$12+11380</f>
        <v>49380</v>
      </c>
      <c r="U172" s="7"/>
      <c r="V172" s="7">
        <f>N$12+11380</f>
        <v>49380</v>
      </c>
      <c r="X172" s="76">
        <f>D172-N172</f>
        <v>2000</v>
      </c>
      <c r="Z172" s="76">
        <f>F172-P172</f>
        <v>2000</v>
      </c>
      <c r="AB172" s="76">
        <f>H172-R172</f>
        <v>2000</v>
      </c>
      <c r="AD172" s="76">
        <f>J172-T172</f>
        <v>2000</v>
      </c>
      <c r="AF172" s="76">
        <f>L172-V172</f>
        <v>2000</v>
      </c>
    </row>
    <row r="173" spans="1:32">
      <c r="A173" s="8"/>
      <c r="B173" s="6" t="s">
        <v>1</v>
      </c>
      <c r="C173" s="5"/>
      <c r="D173" s="7">
        <f>N173+$H$6</f>
        <v>5462</v>
      </c>
      <c r="E173" s="7"/>
      <c r="F173" s="7">
        <f>P173+$H$6</f>
        <v>6162</v>
      </c>
      <c r="G173" s="7"/>
      <c r="H173" s="7">
        <f>R173+$H$6</f>
        <v>9078</v>
      </c>
      <c r="I173" s="7"/>
      <c r="J173" s="7">
        <f>T173+$H$6</f>
        <v>11207</v>
      </c>
      <c r="K173" s="7"/>
      <c r="L173" s="7">
        <f>V173+$H$6</f>
        <v>15802</v>
      </c>
      <c r="M173" s="4"/>
      <c r="N173" s="7">
        <v>5462</v>
      </c>
      <c r="O173" s="7"/>
      <c r="P173" s="7">
        <v>6162</v>
      </c>
      <c r="Q173" s="7"/>
      <c r="R173" s="7">
        <v>9078</v>
      </c>
      <c r="S173" s="7"/>
      <c r="T173" s="7">
        <v>11207</v>
      </c>
      <c r="U173" s="7"/>
      <c r="V173" s="7">
        <v>15802</v>
      </c>
      <c r="X173" s="76">
        <f>D173-N173</f>
        <v>0</v>
      </c>
      <c r="Z173" s="76">
        <f>F173-P173</f>
        <v>0</v>
      </c>
      <c r="AB173" s="76">
        <f>H173-R173</f>
        <v>0</v>
      </c>
      <c r="AD173" s="76">
        <f>J173-T173</f>
        <v>0</v>
      </c>
      <c r="AF173" s="76">
        <f>L173-V173</f>
        <v>0</v>
      </c>
    </row>
    <row r="174" spans="1:32">
      <c r="A174" s="8"/>
      <c r="B174" s="6" t="s">
        <v>8</v>
      </c>
      <c r="C174" s="5"/>
      <c r="D174" s="7">
        <v>950</v>
      </c>
      <c r="E174" s="7"/>
      <c r="F174" s="7">
        <v>950</v>
      </c>
      <c r="G174" s="7"/>
      <c r="H174" s="7">
        <v>950</v>
      </c>
      <c r="I174" s="7"/>
      <c r="J174" s="7">
        <v>950</v>
      </c>
      <c r="K174" s="7"/>
      <c r="L174" s="7">
        <v>950</v>
      </c>
      <c r="M174" s="4"/>
      <c r="N174" s="7">
        <v>950</v>
      </c>
      <c r="O174" s="7"/>
      <c r="P174" s="7">
        <v>950</v>
      </c>
      <c r="Q174" s="7"/>
      <c r="R174" s="7">
        <v>950</v>
      </c>
      <c r="S174" s="7"/>
      <c r="T174" s="7">
        <v>950</v>
      </c>
      <c r="U174" s="7"/>
      <c r="V174" s="7">
        <v>950</v>
      </c>
      <c r="X174" s="76">
        <f>D174-N174</f>
        <v>0</v>
      </c>
      <c r="Z174" s="76">
        <f>F174-P174</f>
        <v>0</v>
      </c>
      <c r="AB174" s="76">
        <f>H174-R174</f>
        <v>0</v>
      </c>
      <c r="AD174" s="76">
        <f>J174-T174</f>
        <v>0</v>
      </c>
      <c r="AF174" s="76">
        <f>L174-V174</f>
        <v>0</v>
      </c>
    </row>
    <row r="175" spans="1:32">
      <c r="A175" s="4"/>
      <c r="B175" s="6" t="s">
        <v>2</v>
      </c>
      <c r="C175" s="4"/>
      <c r="D175" s="7">
        <f>+D172+D173+D174</f>
        <v>53312</v>
      </c>
      <c r="E175" s="7"/>
      <c r="F175" s="7">
        <f>+F172+F173+F174</f>
        <v>58492</v>
      </c>
      <c r="G175" s="7"/>
      <c r="H175" s="7">
        <f>+H172+H173+H174</f>
        <v>61408</v>
      </c>
      <c r="I175" s="7"/>
      <c r="J175" s="7">
        <f>+J172+J173+J174</f>
        <v>63537</v>
      </c>
      <c r="K175" s="7"/>
      <c r="L175" s="7">
        <f>+L172+L173+L174</f>
        <v>68132</v>
      </c>
      <c r="M175" s="4"/>
      <c r="N175" s="7">
        <f>+N172+N173+N174</f>
        <v>51312</v>
      </c>
      <c r="O175" s="7"/>
      <c r="P175" s="7">
        <f>+P172+P173+P174</f>
        <v>56492</v>
      </c>
      <c r="Q175" s="7"/>
      <c r="R175" s="7">
        <f>+R172+R173+R174</f>
        <v>59408</v>
      </c>
      <c r="S175" s="7"/>
      <c r="T175" s="7">
        <f>+T172+T173+T174</f>
        <v>61537</v>
      </c>
      <c r="U175" s="7"/>
      <c r="V175" s="7">
        <f>+V172+V173+V174</f>
        <v>66132</v>
      </c>
      <c r="X175" s="76">
        <f>D175-N175</f>
        <v>2000</v>
      </c>
      <c r="Z175" s="76">
        <f>F175-P175</f>
        <v>2000</v>
      </c>
      <c r="AB175" s="76">
        <f>H175-R175</f>
        <v>2000</v>
      </c>
      <c r="AD175" s="76">
        <f>J175-T175</f>
        <v>2000</v>
      </c>
      <c r="AF175" s="76">
        <f>L175-V175</f>
        <v>2000</v>
      </c>
    </row>
    <row r="176" spans="1:32">
      <c r="B176" s="6" t="s">
        <v>11</v>
      </c>
      <c r="C176" s="5"/>
      <c r="D176" s="7">
        <f>D175/$G$2</f>
        <v>266.56</v>
      </c>
      <c r="E176" s="7"/>
      <c r="F176" s="7">
        <f>F175/$G$2</f>
        <v>292.45999999999998</v>
      </c>
      <c r="G176" s="7"/>
      <c r="H176" s="7">
        <f>H175/$G$2</f>
        <v>307.04000000000002</v>
      </c>
      <c r="I176" s="7"/>
      <c r="J176" s="7">
        <f>J175/$G$2</f>
        <v>317.685</v>
      </c>
      <c r="K176" s="7"/>
      <c r="L176" s="7">
        <f>L175/$G$2</f>
        <v>340.66</v>
      </c>
      <c r="N176" s="7">
        <f>N175/$G$2</f>
        <v>256.56</v>
      </c>
      <c r="O176" s="7"/>
      <c r="P176" s="7">
        <f>P175/$G$2</f>
        <v>282.45999999999998</v>
      </c>
      <c r="Q176" s="7"/>
      <c r="R176" s="7">
        <f>R175/$G$2</f>
        <v>297.04000000000002</v>
      </c>
      <c r="S176" s="7"/>
      <c r="T176" s="7">
        <f>T175/$G$2</f>
        <v>307.685</v>
      </c>
      <c r="U176" s="7"/>
      <c r="V176" s="7">
        <f>V175/$G$2</f>
        <v>330.66</v>
      </c>
      <c r="X176" s="76">
        <f>D176-N176</f>
        <v>10</v>
      </c>
      <c r="Z176" s="76">
        <f>F176-P176</f>
        <v>10</v>
      </c>
      <c r="AB176" s="76">
        <f>H176-R176</f>
        <v>10</v>
      </c>
      <c r="AD176" s="76">
        <f>J176-T176</f>
        <v>10</v>
      </c>
      <c r="AF176" s="76">
        <f>L176-V176</f>
        <v>10</v>
      </c>
    </row>
    <row r="177" spans="2:24">
      <c r="X177" s="76"/>
    </row>
    <row r="178" spans="2:24">
      <c r="X178" s="76"/>
    </row>
    <row r="179" spans="2:24">
      <c r="B179" s="50" t="s">
        <v>61</v>
      </c>
      <c r="C179" s="65" t="s">
        <v>62</v>
      </c>
      <c r="D179" s="62" t="s">
        <v>65</v>
      </c>
    </row>
    <row r="180" spans="2:24">
      <c r="D180" s="62" t="s">
        <v>69</v>
      </c>
    </row>
    <row r="181" spans="2:24">
      <c r="C181" s="65" t="s">
        <v>63</v>
      </c>
      <c r="D181" s="62" t="s">
        <v>72</v>
      </c>
    </row>
    <row r="182" spans="2:24">
      <c r="D182" s="62" t="s">
        <v>69</v>
      </c>
    </row>
    <row r="183" spans="2:24">
      <c r="C183" s="65" t="s">
        <v>64</v>
      </c>
      <c r="D183" s="62" t="s">
        <v>66</v>
      </c>
    </row>
    <row r="184" spans="2:24">
      <c r="D184" s="62" t="s">
        <v>68</v>
      </c>
    </row>
    <row r="185" spans="2:24">
      <c r="D185" s="62" t="s">
        <v>67</v>
      </c>
    </row>
    <row r="186" spans="2:24">
      <c r="C186" s="65" t="s">
        <v>71</v>
      </c>
      <c r="D186" s="62" t="s">
        <v>70</v>
      </c>
    </row>
    <row r="187" spans="2:24">
      <c r="D187" s="62" t="s">
        <v>68</v>
      </c>
    </row>
    <row r="188" spans="2:24">
      <c r="D188" s="62" t="s">
        <v>67</v>
      </c>
    </row>
    <row r="189" spans="2:24">
      <c r="D189" s="62"/>
    </row>
    <row r="192" spans="2:24">
      <c r="B192" s="85" t="s">
        <v>109</v>
      </c>
      <c r="C192" s="86"/>
      <c r="D192" s="86"/>
      <c r="E192" s="86"/>
      <c r="F192" s="86"/>
      <c r="G192" s="87"/>
      <c r="H192" s="86"/>
      <c r="I192" s="86"/>
    </row>
    <row r="193" spans="2:9">
      <c r="D193" s="62" t="s">
        <v>110</v>
      </c>
      <c r="G193" s="87"/>
      <c r="H193" s="88" t="s">
        <v>111</v>
      </c>
      <c r="I193" s="18"/>
    </row>
    <row r="196" spans="2:9">
      <c r="B196" s="85" t="s">
        <v>109</v>
      </c>
      <c r="C196" s="86"/>
      <c r="D196" s="86"/>
      <c r="E196" s="86"/>
      <c r="F196" s="86"/>
      <c r="G196" s="87"/>
      <c r="H196" s="86"/>
      <c r="I196" s="86"/>
    </row>
    <row r="197" spans="2:9">
      <c r="D197" s="62" t="s">
        <v>112</v>
      </c>
      <c r="G197" s="87"/>
      <c r="H197" s="88" t="s">
        <v>111</v>
      </c>
      <c r="I197" s="18"/>
    </row>
  </sheetData>
  <conditionalFormatting sqref="D13">
    <cfRule type="expression" dxfId="5" priority="6" stopIfTrue="1">
      <formula>D13&lt;N13</formula>
    </cfRule>
  </conditionalFormatting>
  <conditionalFormatting sqref="L13 J13 H13 F13">
    <cfRule type="expression" dxfId="4" priority="5" stopIfTrue="1">
      <formula>F13&lt;P13</formula>
    </cfRule>
  </conditionalFormatting>
  <conditionalFormatting sqref="D165 D157 D149 D141 D133 D125 D117 D109 D101 D93 D85 D77 D69 D61 D53 D45 D37 D29 D21">
    <cfRule type="expression" dxfId="3" priority="4" stopIfTrue="1">
      <formula>D21&lt;N21</formula>
    </cfRule>
  </conditionalFormatting>
  <conditionalFormatting sqref="L165 J165 H165 F165 L157 J157 H157 F157 L149 J149 H149 F149 L141 J141 H141 F141 L133 J133 H133 F133 L125 J125 H125 F125 L117 J117 H117 F117 L109 J109 H109 F109 L101 J101 H101 F101 L93 J93 H93 F93 L85 J85 H85 F85 L77 J77 H77 F77 L69 J69 H69 F69 L61 J61 H61 F61 L53 J53 H53 F53 L45 J45 H45 F45 L37 J37 H37 F37 L29 J29 H29 F29 L21 J21 H21 F21">
    <cfRule type="expression" dxfId="2" priority="3" stopIfTrue="1">
      <formula>F21&lt;P21</formula>
    </cfRule>
  </conditionalFormatting>
  <conditionalFormatting sqref="D173">
    <cfRule type="expression" dxfId="1" priority="2" stopIfTrue="1">
      <formula>D173&lt;N173</formula>
    </cfRule>
  </conditionalFormatting>
  <conditionalFormatting sqref="L173 J173 H173 F173">
    <cfRule type="expression" dxfId="0" priority="1" stopIfTrue="1">
      <formula>F173&lt;P173</formula>
    </cfRule>
  </conditionalFormatting>
  <printOptions horizontalCentered="1"/>
  <pageMargins left="0.5" right="0.5" top="0.5" bottom="0.5" header="0.25" footer="0.25"/>
  <pageSetup scale="82" fitToHeight="3" orientation="portrait" blackAndWhite="1" r:id="rId1"/>
  <headerFooter>
    <oddHeader>&amp;RPage &amp;P of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5"/>
  <sheetViews>
    <sheetView zoomScaleNormal="100" workbookViewId="0">
      <pane ySplit="8" topLeftCell="A9" activePane="bottomLeft" state="frozen"/>
      <selection pane="bottomLeft" activeCell="A4" sqref="A4"/>
    </sheetView>
  </sheetViews>
  <sheetFormatPr defaultRowHeight="15"/>
  <cols>
    <col min="4" max="4" width="8.77734375" customWidth="1"/>
    <col min="5" max="5" width="10.6640625" customWidth="1"/>
  </cols>
  <sheetData>
    <row r="1" spans="1:10" ht="18">
      <c r="A1" s="49" t="s">
        <v>18</v>
      </c>
      <c r="B1" s="27"/>
      <c r="C1" s="2"/>
      <c r="D1" s="2"/>
      <c r="E1" s="2"/>
      <c r="F1" s="2"/>
      <c r="G1" s="2"/>
      <c r="H1" s="2"/>
      <c r="I1" s="2"/>
    </row>
    <row r="2" spans="1:10" ht="18">
      <c r="A2" s="5"/>
      <c r="B2" s="51">
        <v>10</v>
      </c>
      <c r="C2" s="52" t="s">
        <v>20</v>
      </c>
      <c r="D2" s="52">
        <v>200</v>
      </c>
      <c r="E2" s="52" t="s">
        <v>21</v>
      </c>
      <c r="F2" s="53">
        <v>1400</v>
      </c>
      <c r="G2" s="52" t="s">
        <v>22</v>
      </c>
      <c r="I2" s="5"/>
    </row>
    <row r="3" spans="1:10" ht="18">
      <c r="A3" s="24" t="str">
        <f>Certified!A4</f>
        <v>2022-2023 SALARY SCHEDULE</v>
      </c>
      <c r="B3" s="2"/>
      <c r="C3" s="2"/>
      <c r="D3" s="2"/>
      <c r="E3" s="2"/>
      <c r="F3" s="2"/>
      <c r="G3" s="2"/>
      <c r="H3" s="2"/>
      <c r="I3" s="2"/>
      <c r="J3" s="5"/>
    </row>
    <row r="4" spans="1:10" ht="18">
      <c r="A4" s="24" t="str">
        <f>Certified!A5</f>
        <v>EFFECTIVE JULY 1, 2022</v>
      </c>
      <c r="B4" s="2"/>
      <c r="C4" s="2"/>
      <c r="D4" s="2"/>
      <c r="E4" s="2"/>
      <c r="F4" s="2"/>
      <c r="G4" s="2"/>
      <c r="H4" s="2"/>
      <c r="I4" s="2"/>
    </row>
    <row r="5" spans="1:10" ht="18">
      <c r="A5" s="5"/>
      <c r="B5" s="5"/>
      <c r="D5" s="54">
        <v>0.6</v>
      </c>
      <c r="E5" s="55" t="s">
        <v>19</v>
      </c>
      <c r="F5" s="5"/>
      <c r="G5" s="5"/>
      <c r="H5" s="5"/>
      <c r="I5" s="5"/>
    </row>
    <row r="6" spans="1:10">
      <c r="A6" s="5"/>
      <c r="B6" s="5"/>
      <c r="C6" s="5"/>
      <c r="D6" s="5"/>
      <c r="E6" s="6"/>
      <c r="F6" s="5"/>
      <c r="G6" s="5"/>
      <c r="H6" s="5"/>
      <c r="I6" s="5"/>
      <c r="J6" s="5"/>
    </row>
    <row r="7" spans="1:10" ht="15.75">
      <c r="A7" s="5"/>
      <c r="B7" s="5"/>
      <c r="C7" s="38" t="s">
        <v>25</v>
      </c>
      <c r="D7" s="5"/>
      <c r="E7" s="28" t="s">
        <v>35</v>
      </c>
      <c r="F7" s="5"/>
      <c r="G7" s="40" t="s">
        <v>37</v>
      </c>
      <c r="H7" s="5"/>
      <c r="I7" s="5"/>
      <c r="J7" s="5"/>
    </row>
    <row r="8" spans="1:10" ht="15.75">
      <c r="A8" s="2"/>
      <c r="C8" s="39" t="s">
        <v>26</v>
      </c>
      <c r="D8" s="5"/>
      <c r="E8" s="16" t="s">
        <v>36</v>
      </c>
      <c r="F8" s="5"/>
      <c r="G8" s="41" t="s">
        <v>32</v>
      </c>
      <c r="H8" s="5"/>
      <c r="I8" s="5"/>
      <c r="J8" s="5"/>
    </row>
    <row r="9" spans="1:10">
      <c r="A9" s="4"/>
      <c r="C9" s="5"/>
      <c r="D9" s="5"/>
      <c r="E9" s="7"/>
      <c r="F9" s="4"/>
      <c r="G9" s="4"/>
      <c r="H9" s="25"/>
      <c r="I9" s="7"/>
      <c r="J9" s="25"/>
    </row>
    <row r="10" spans="1:10">
      <c r="A10" s="4"/>
      <c r="C10" s="8">
        <v>0</v>
      </c>
      <c r="D10" s="5"/>
      <c r="E10" s="7">
        <f>Certified!D15*$D$5</f>
        <v>25950</v>
      </c>
      <c r="F10" s="4"/>
      <c r="G10" s="26">
        <f>E10/$F$2</f>
        <v>18.535714285714285</v>
      </c>
      <c r="H10" s="7"/>
      <c r="I10" s="7"/>
      <c r="J10" s="7"/>
    </row>
    <row r="11" spans="1:10">
      <c r="A11" s="4"/>
      <c r="C11" s="8"/>
      <c r="D11" s="5"/>
      <c r="E11" s="7"/>
      <c r="F11" s="4"/>
      <c r="G11" s="4"/>
      <c r="H11" s="7"/>
      <c r="I11" s="7"/>
      <c r="J11" s="7"/>
    </row>
    <row r="12" spans="1:10">
      <c r="A12" s="4"/>
      <c r="C12" s="8">
        <v>1</v>
      </c>
      <c r="D12" s="5"/>
      <c r="E12" s="7">
        <f>Certified!D23*$D$5</f>
        <v>26967</v>
      </c>
      <c r="F12" s="4"/>
      <c r="G12" s="26">
        <f>E12/$F$2</f>
        <v>19.262142857142859</v>
      </c>
      <c r="H12" s="7"/>
      <c r="I12" s="7"/>
      <c r="J12" s="7"/>
    </row>
    <row r="13" spans="1:10">
      <c r="A13" s="4"/>
      <c r="C13" s="8"/>
      <c r="D13" s="5"/>
      <c r="E13" s="7"/>
      <c r="F13" s="4"/>
      <c r="G13" s="4"/>
      <c r="H13" s="7"/>
      <c r="I13" s="7"/>
      <c r="J13" s="7"/>
    </row>
    <row r="14" spans="1:10">
      <c r="A14" s="4"/>
      <c r="C14" s="8">
        <v>2</v>
      </c>
      <c r="D14" s="5"/>
      <c r="E14" s="7">
        <f>Certified!D31*$D$5</f>
        <v>26976.6</v>
      </c>
      <c r="F14" s="4"/>
      <c r="G14" s="26">
        <f>E14/$F$2</f>
        <v>19.268999999999998</v>
      </c>
      <c r="H14" s="7"/>
      <c r="I14" s="7"/>
      <c r="J14" s="7"/>
    </row>
    <row r="15" spans="1:10">
      <c r="A15" s="4"/>
      <c r="C15" s="8"/>
      <c r="D15" s="5"/>
      <c r="E15" s="7"/>
      <c r="F15" s="4"/>
      <c r="G15" s="4"/>
      <c r="H15" s="7"/>
      <c r="I15" s="7"/>
      <c r="J15" s="7"/>
    </row>
    <row r="16" spans="1:10">
      <c r="A16" s="4"/>
      <c r="C16" s="8">
        <v>3</v>
      </c>
      <c r="D16" s="5"/>
      <c r="E16" s="7">
        <f>Certified!D39*$D$5</f>
        <v>27036</v>
      </c>
      <c r="F16" s="4"/>
      <c r="G16" s="26">
        <f>E16/$F$2</f>
        <v>19.311428571428571</v>
      </c>
      <c r="H16" s="7"/>
      <c r="I16" s="7"/>
      <c r="J16" s="7"/>
    </row>
    <row r="17" spans="1:10">
      <c r="A17" s="4"/>
      <c r="C17" s="8"/>
      <c r="D17" s="5"/>
      <c r="E17" s="7"/>
      <c r="F17" s="4"/>
      <c r="G17" s="4"/>
      <c r="H17" s="7"/>
      <c r="I17" s="7"/>
      <c r="J17" s="7"/>
    </row>
    <row r="18" spans="1:10">
      <c r="A18" s="4"/>
      <c r="C18" s="8">
        <v>4</v>
      </c>
      <c r="D18" s="5"/>
      <c r="E18" s="7">
        <f>Certified!D47*$D$5</f>
        <v>27235.200000000001</v>
      </c>
      <c r="F18" s="4"/>
      <c r="G18" s="26">
        <f>E18/$F$2</f>
        <v>19.453714285714288</v>
      </c>
      <c r="H18" s="7"/>
      <c r="I18" s="7"/>
      <c r="J18" s="7"/>
    </row>
    <row r="19" spans="1:10">
      <c r="A19" s="4"/>
      <c r="C19" s="8"/>
      <c r="D19" s="5"/>
      <c r="E19" s="7"/>
      <c r="F19" s="4"/>
      <c r="G19" s="4"/>
      <c r="H19" s="7"/>
      <c r="I19" s="7"/>
      <c r="J19" s="7"/>
    </row>
    <row r="20" spans="1:10">
      <c r="A20" s="4"/>
      <c r="C20" s="8">
        <v>5</v>
      </c>
      <c r="D20" s="5"/>
      <c r="E20" s="7">
        <f>Certified!D55*$D$5</f>
        <v>27481.200000000001</v>
      </c>
      <c r="F20" s="4"/>
      <c r="G20" s="26">
        <f>E20/$F$2</f>
        <v>19.629428571428573</v>
      </c>
      <c r="H20" s="7"/>
      <c r="I20" s="7"/>
      <c r="J20" s="7"/>
    </row>
    <row r="21" spans="1:10">
      <c r="A21" s="4"/>
      <c r="C21" s="8"/>
      <c r="D21" s="5"/>
      <c r="E21" s="7"/>
      <c r="F21" s="4"/>
      <c r="G21" s="4"/>
      <c r="H21" s="7"/>
      <c r="I21" s="7"/>
      <c r="J21" s="7"/>
    </row>
    <row r="22" spans="1:10">
      <c r="A22" s="4"/>
      <c r="C22" s="8">
        <v>6</v>
      </c>
      <c r="D22" s="5"/>
      <c r="E22" s="7">
        <f>Certified!D63*$D$5</f>
        <v>27981</v>
      </c>
      <c r="F22" s="4"/>
      <c r="G22" s="26">
        <f>E22/$F$2</f>
        <v>19.986428571428572</v>
      </c>
      <c r="H22" s="7"/>
      <c r="I22" s="7"/>
      <c r="J22" s="7"/>
    </row>
    <row r="23" spans="1:10">
      <c r="A23" s="4"/>
      <c r="C23" s="8"/>
      <c r="D23" s="5"/>
      <c r="E23" s="7"/>
      <c r="F23" s="4"/>
      <c r="G23" s="4"/>
      <c r="H23" s="7"/>
      <c r="I23" s="7"/>
      <c r="J23" s="7"/>
    </row>
    <row r="24" spans="1:10">
      <c r="A24" s="4"/>
      <c r="C24" s="8">
        <v>7</v>
      </c>
      <c r="D24" s="5"/>
      <c r="E24" s="7">
        <f>Certified!D71*$D$5</f>
        <v>28242.6</v>
      </c>
      <c r="F24" s="4"/>
      <c r="G24" s="26">
        <f>E24/$F$2</f>
        <v>20.173285714285715</v>
      </c>
      <c r="H24" s="7"/>
      <c r="I24" s="7"/>
      <c r="J24" s="7"/>
    </row>
    <row r="25" spans="1:10">
      <c r="A25" s="4"/>
      <c r="C25" s="8"/>
      <c r="D25" s="5"/>
      <c r="E25" s="7"/>
      <c r="F25" s="4"/>
      <c r="G25" s="4"/>
      <c r="H25" s="7"/>
      <c r="I25" s="7"/>
      <c r="J25" s="7"/>
    </row>
    <row r="26" spans="1:10">
      <c r="A26" s="4"/>
      <c r="C26" s="8">
        <v>8</v>
      </c>
      <c r="D26" s="5"/>
      <c r="E26" s="7">
        <f>Certified!D79*$D$5</f>
        <v>28537.200000000001</v>
      </c>
      <c r="F26" s="4"/>
      <c r="G26" s="26">
        <f>E26/$F$2</f>
        <v>20.383714285714287</v>
      </c>
      <c r="H26" s="7"/>
      <c r="I26" s="7"/>
      <c r="J26" s="7"/>
    </row>
    <row r="27" spans="1:10">
      <c r="A27" s="4"/>
      <c r="C27" s="8"/>
      <c r="D27" s="5"/>
      <c r="E27" s="7"/>
      <c r="F27" s="4"/>
      <c r="G27" s="4"/>
      <c r="H27" s="7"/>
      <c r="I27" s="7"/>
      <c r="J27" s="7"/>
    </row>
    <row r="28" spans="1:10">
      <c r="A28" s="4"/>
      <c r="C28" s="8">
        <v>9</v>
      </c>
      <c r="D28" s="5"/>
      <c r="E28" s="7">
        <f>Certified!D87*$D$5</f>
        <v>28898.399999999998</v>
      </c>
      <c r="F28" s="4"/>
      <c r="G28" s="26">
        <f>E28/$F$2</f>
        <v>20.641714285714283</v>
      </c>
      <c r="H28" s="7"/>
      <c r="I28" s="7"/>
      <c r="J28" s="7"/>
    </row>
    <row r="29" spans="1:10">
      <c r="A29" s="4"/>
      <c r="C29" s="8"/>
      <c r="D29" s="5"/>
      <c r="E29" s="7"/>
      <c r="F29" s="4"/>
      <c r="G29" s="4"/>
      <c r="H29" s="7"/>
      <c r="I29" s="7"/>
      <c r="J29" s="7"/>
    </row>
    <row r="30" spans="1:10">
      <c r="A30" s="4"/>
      <c r="C30" s="8">
        <v>10</v>
      </c>
      <c r="D30" s="5"/>
      <c r="E30" s="7">
        <f>Certified!D95*$D$5</f>
        <v>29025.599999999999</v>
      </c>
      <c r="F30" s="4"/>
      <c r="G30" s="26">
        <f>E30/$F$2</f>
        <v>20.732571428571429</v>
      </c>
      <c r="H30" s="7"/>
      <c r="I30" s="7"/>
      <c r="J30" s="7"/>
    </row>
    <row r="31" spans="1:10">
      <c r="A31" s="4"/>
      <c r="C31" s="8"/>
      <c r="D31" s="5"/>
      <c r="E31" s="7"/>
      <c r="F31" s="4"/>
      <c r="G31" s="4"/>
      <c r="H31" s="7"/>
      <c r="I31" s="7"/>
      <c r="J31" s="7"/>
    </row>
    <row r="32" spans="1:10">
      <c r="A32" s="4"/>
      <c r="C32" s="8">
        <v>11</v>
      </c>
      <c r="D32" s="5"/>
      <c r="E32" s="7">
        <f>Certified!D103*$D$5</f>
        <v>29878.799999999999</v>
      </c>
      <c r="F32" s="4"/>
      <c r="G32" s="26">
        <f>E32/$F$2</f>
        <v>21.341999999999999</v>
      </c>
      <c r="H32" s="7"/>
      <c r="I32" s="7"/>
      <c r="J32" s="7"/>
    </row>
    <row r="33" spans="1:10">
      <c r="A33" s="4"/>
      <c r="C33" s="8"/>
      <c r="D33" s="5"/>
      <c r="E33" s="7"/>
      <c r="F33" s="4"/>
      <c r="G33" s="4"/>
      <c r="H33" s="7"/>
      <c r="I33" s="7"/>
      <c r="J33" s="7"/>
    </row>
    <row r="34" spans="1:10">
      <c r="A34" s="4"/>
      <c r="C34" s="8">
        <v>12</v>
      </c>
      <c r="D34" s="5"/>
      <c r="E34" s="7">
        <f>Certified!D111*$D$5</f>
        <v>29953.199999999997</v>
      </c>
      <c r="F34" s="4"/>
      <c r="G34" s="26">
        <f>E34/$F$2</f>
        <v>21.395142857142854</v>
      </c>
      <c r="H34" s="7"/>
      <c r="I34" s="7"/>
      <c r="J34" s="7"/>
    </row>
    <row r="35" spans="1:10">
      <c r="A35" s="4"/>
      <c r="C35" s="8"/>
      <c r="D35" s="5"/>
      <c r="E35" s="7"/>
      <c r="F35" s="4"/>
      <c r="G35" s="4"/>
      <c r="H35" s="7"/>
      <c r="I35" s="7"/>
      <c r="J35" s="7"/>
    </row>
    <row r="36" spans="1:10">
      <c r="A36" s="4"/>
      <c r="C36" s="8">
        <v>13</v>
      </c>
      <c r="D36" s="5"/>
      <c r="E36" s="7">
        <f>Certified!D119*$D$5</f>
        <v>30237</v>
      </c>
      <c r="F36" s="4"/>
      <c r="G36" s="26">
        <f>E36/$F$2</f>
        <v>21.597857142857144</v>
      </c>
      <c r="H36" s="7"/>
      <c r="I36" s="7"/>
      <c r="J36" s="7"/>
    </row>
    <row r="37" spans="1:10">
      <c r="A37" s="4"/>
      <c r="C37" s="8"/>
      <c r="D37" s="5"/>
      <c r="E37" s="7"/>
      <c r="F37" s="4"/>
      <c r="G37" s="4"/>
      <c r="H37" s="7"/>
      <c r="I37" s="7"/>
      <c r="J37" s="7"/>
    </row>
    <row r="38" spans="1:10">
      <c r="A38" s="4"/>
      <c r="C38" s="8">
        <v>14</v>
      </c>
      <c r="D38" s="5"/>
      <c r="E38" s="7">
        <f>Certified!D127*$D$5</f>
        <v>30472.199999999997</v>
      </c>
      <c r="F38" s="4"/>
      <c r="G38" s="26">
        <f>E38/$F$2</f>
        <v>21.76585714285714</v>
      </c>
      <c r="H38" s="7"/>
      <c r="I38" s="7"/>
      <c r="J38" s="7"/>
    </row>
    <row r="39" spans="1:10">
      <c r="A39" s="4"/>
      <c r="C39" s="8"/>
      <c r="D39" s="5"/>
      <c r="E39" s="7"/>
      <c r="F39" s="4"/>
      <c r="G39" s="4"/>
      <c r="H39" s="7"/>
      <c r="I39" s="7"/>
      <c r="J39" s="7"/>
    </row>
    <row r="40" spans="1:10">
      <c r="A40" s="4"/>
      <c r="C40" s="8">
        <v>15</v>
      </c>
      <c r="D40" s="5"/>
      <c r="E40" s="7">
        <f>Certified!D135*$D$5</f>
        <v>31261.199999999997</v>
      </c>
      <c r="F40" s="4"/>
      <c r="G40" s="26">
        <f>E40/$F$2</f>
        <v>22.329428571428569</v>
      </c>
      <c r="H40" s="7"/>
      <c r="I40" s="7"/>
      <c r="J40" s="7"/>
    </row>
    <row r="41" spans="1:10">
      <c r="A41" s="4"/>
      <c r="C41" s="4"/>
      <c r="D41" s="4"/>
      <c r="E41" s="4"/>
      <c r="F41" s="4"/>
      <c r="G41" s="4"/>
      <c r="H41" s="7"/>
      <c r="I41" s="7"/>
      <c r="J41" s="7"/>
    </row>
    <row r="42" spans="1:10">
      <c r="A42" s="4"/>
      <c r="C42" s="8">
        <v>16</v>
      </c>
      <c r="D42" s="5"/>
      <c r="E42" s="7">
        <f>Certified!D143*$D$5</f>
        <v>31326.6</v>
      </c>
      <c r="F42" s="4"/>
      <c r="G42" s="26">
        <f>E42/$F$2</f>
        <v>22.376142857142856</v>
      </c>
      <c r="H42" s="4"/>
      <c r="I42" s="4"/>
      <c r="J42" s="4"/>
    </row>
    <row r="43" spans="1:10">
      <c r="A43" s="4"/>
      <c r="C43" s="4"/>
      <c r="D43" s="4"/>
      <c r="E43" s="4"/>
      <c r="F43" s="4"/>
      <c r="G43" s="4"/>
      <c r="H43" s="7"/>
      <c r="I43" s="7"/>
      <c r="J43" s="7"/>
    </row>
    <row r="44" spans="1:10">
      <c r="A44" s="4"/>
      <c r="C44" s="8">
        <v>17</v>
      </c>
      <c r="D44" s="5"/>
      <c r="E44" s="7">
        <f>Certified!D151*$D$5</f>
        <v>31441.199999999997</v>
      </c>
      <c r="F44" s="4"/>
      <c r="G44" s="26">
        <f>E44/$F$2</f>
        <v>22.457999999999998</v>
      </c>
      <c r="H44" s="4"/>
      <c r="I44" s="4"/>
      <c r="J44" s="4"/>
    </row>
    <row r="45" spans="1:10">
      <c r="A45" s="4"/>
      <c r="C45" s="4"/>
      <c r="D45" s="4"/>
      <c r="E45" s="4"/>
      <c r="F45" s="4"/>
      <c r="G45" s="4"/>
      <c r="H45" s="7"/>
      <c r="I45" s="7"/>
      <c r="J45" s="7"/>
    </row>
    <row r="46" spans="1:10">
      <c r="A46" s="4"/>
      <c r="C46" s="8">
        <v>18</v>
      </c>
      <c r="D46" s="5"/>
      <c r="E46" s="7">
        <f>Certified!D159*$D$5</f>
        <v>31504.199999999997</v>
      </c>
      <c r="F46" s="4"/>
      <c r="G46" s="26">
        <f>E46/$F$2</f>
        <v>22.502999999999997</v>
      </c>
      <c r="H46" s="4"/>
      <c r="I46" s="4"/>
      <c r="J46" s="4"/>
    </row>
    <row r="47" spans="1:10">
      <c r="A47" s="4"/>
      <c r="C47" s="4"/>
      <c r="D47" s="4"/>
      <c r="E47" s="4"/>
      <c r="F47" s="4"/>
      <c r="G47" s="4"/>
      <c r="H47" s="7"/>
      <c r="I47" s="7"/>
      <c r="J47" s="7"/>
    </row>
    <row r="48" spans="1:10">
      <c r="A48" s="4"/>
      <c r="C48" s="8">
        <v>19</v>
      </c>
      <c r="D48" s="5"/>
      <c r="E48" s="7">
        <f>Certified!D167*$D$5</f>
        <v>31648.799999999999</v>
      </c>
      <c r="F48" s="4"/>
      <c r="G48" s="26">
        <f>E48/$F$2</f>
        <v>22.606285714285715</v>
      </c>
      <c r="H48" s="4"/>
      <c r="I48" s="4"/>
      <c r="J48" s="4"/>
    </row>
    <row r="49" spans="1:10">
      <c r="A49" s="4"/>
      <c r="C49" s="4"/>
      <c r="D49" s="4"/>
      <c r="E49" s="4"/>
      <c r="F49" s="4"/>
      <c r="G49" s="4"/>
      <c r="H49" s="7"/>
      <c r="I49" s="7"/>
      <c r="J49" s="7"/>
    </row>
    <row r="50" spans="1:10">
      <c r="A50" s="4"/>
      <c r="C50" s="8">
        <v>20</v>
      </c>
      <c r="D50" s="5"/>
      <c r="E50" s="7">
        <f>Certified!D175*$D$5</f>
        <v>31987.199999999997</v>
      </c>
      <c r="F50" s="4"/>
      <c r="G50" s="26">
        <f>E50/$F$2</f>
        <v>22.847999999999999</v>
      </c>
      <c r="H50" s="4"/>
      <c r="I50" s="4"/>
      <c r="J50" s="4"/>
    </row>
    <row r="53" spans="1:10">
      <c r="A53" s="50" t="s">
        <v>46</v>
      </c>
      <c r="B53" s="5" t="s">
        <v>47</v>
      </c>
    </row>
    <row r="54" spans="1:10">
      <c r="A54" s="4"/>
      <c r="B54" s="4" t="s">
        <v>75</v>
      </c>
    </row>
    <row r="55" spans="1:10">
      <c r="A55" s="4"/>
      <c r="B55" s="4" t="s">
        <v>74</v>
      </c>
    </row>
    <row r="56" spans="1:10">
      <c r="B56" s="4" t="s">
        <v>73</v>
      </c>
    </row>
    <row r="60" spans="1:10">
      <c r="B60" s="85" t="s">
        <v>109</v>
      </c>
      <c r="C60" s="86"/>
      <c r="D60" s="86"/>
      <c r="E60" s="86"/>
      <c r="F60" s="87"/>
      <c r="G60" s="86"/>
      <c r="H60" s="86"/>
    </row>
    <row r="61" spans="1:10">
      <c r="C61" s="88" t="s">
        <v>110</v>
      </c>
      <c r="D61" s="18"/>
      <c r="E61" s="18"/>
      <c r="F61" s="87"/>
      <c r="G61" s="88" t="s">
        <v>111</v>
      </c>
      <c r="H61" s="18"/>
    </row>
    <row r="64" spans="1:10">
      <c r="B64" s="85" t="s">
        <v>109</v>
      </c>
      <c r="C64" s="86"/>
      <c r="D64" s="86"/>
      <c r="E64" s="86"/>
      <c r="F64" s="87"/>
      <c r="G64" s="86"/>
      <c r="H64" s="86"/>
    </row>
    <row r="65" spans="3:8">
      <c r="C65" s="88" t="s">
        <v>112</v>
      </c>
      <c r="D65" s="18"/>
      <c r="E65" s="18"/>
      <c r="F65" s="87"/>
      <c r="G65" s="88" t="s">
        <v>111</v>
      </c>
      <c r="H65" s="18"/>
    </row>
  </sheetData>
  <printOptions horizontalCentered="1"/>
  <pageMargins left="0.5" right="0.5" top="0.5" bottom="0.25" header="0.25" footer="0.25"/>
  <pageSetup scale="76" orientation="portrait" blackAndWhite="1" r:id="rId1"/>
  <headerFooter>
    <oddHeader>&amp;RPage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76"/>
  <sheetViews>
    <sheetView zoomScaleNormal="100" workbookViewId="0">
      <pane ySplit="10" topLeftCell="A11" activePane="bottomLeft" state="frozen"/>
      <selection pane="bottomLeft" activeCell="A5" sqref="A5"/>
    </sheetView>
  </sheetViews>
  <sheetFormatPr defaultRowHeight="15"/>
  <cols>
    <col min="1" max="1" width="9.6640625" customWidth="1"/>
    <col min="2" max="2" width="6.6640625" customWidth="1"/>
    <col min="3" max="3" width="9.6640625" customWidth="1"/>
    <col min="4" max="4" width="2.6640625" customWidth="1"/>
    <col min="5" max="5" width="10.6640625" customWidth="1"/>
    <col min="6" max="6" width="2.6640625" customWidth="1"/>
    <col min="7" max="7" width="10.6640625" customWidth="1"/>
    <col min="8" max="8" width="6.6640625" customWidth="1"/>
    <col min="9" max="9" width="9.6640625" customWidth="1"/>
    <col min="10" max="10" width="2.6640625" customWidth="1"/>
    <col min="11" max="11" width="10.6640625" customWidth="1"/>
    <col min="12" max="12" width="2.6640625" customWidth="1"/>
    <col min="13" max="13" width="10.6640625" customWidth="1"/>
    <col min="14" max="14" width="5.6640625" customWidth="1"/>
    <col min="15" max="15" width="10.6640625" customWidth="1"/>
    <col min="16" max="16" width="2.6640625" customWidth="1"/>
  </cols>
  <sheetData>
    <row r="1" spans="1:17" ht="18">
      <c r="A1" s="29" t="s">
        <v>23</v>
      </c>
      <c r="B1" s="18"/>
      <c r="C1" s="18"/>
      <c r="D1" s="18"/>
      <c r="E1" s="18"/>
      <c r="F1" s="18"/>
      <c r="G1" s="18"/>
      <c r="H1" s="18"/>
      <c r="I1" s="18"/>
      <c r="J1" s="18"/>
      <c r="K1" s="18"/>
      <c r="L1" s="18"/>
      <c r="M1" s="18"/>
    </row>
    <row r="2" spans="1:17" ht="18">
      <c r="A2" s="24" t="str">
        <f>Certified!A4</f>
        <v>2022-2023 SALARY SCHEDULE</v>
      </c>
      <c r="B2" s="18"/>
      <c r="C2" s="18"/>
      <c r="D2" s="18"/>
      <c r="E2" s="18"/>
      <c r="F2" s="18"/>
      <c r="G2" s="18"/>
      <c r="H2" s="18"/>
      <c r="I2" s="18"/>
      <c r="J2" s="18"/>
      <c r="K2" s="18"/>
      <c r="L2" s="18"/>
      <c r="M2" s="18"/>
    </row>
    <row r="3" spans="1:17" ht="18">
      <c r="A3" s="24" t="str">
        <f>Certified!A5</f>
        <v>EFFECTIVE JULY 1, 2022</v>
      </c>
      <c r="B3" s="18"/>
      <c r="C3" s="18"/>
      <c r="D3" s="18"/>
      <c r="E3" s="18"/>
      <c r="F3" s="18"/>
      <c r="G3" s="18"/>
      <c r="H3" s="18"/>
      <c r="I3" s="18"/>
      <c r="J3" s="18"/>
      <c r="K3" s="18"/>
      <c r="L3" s="18"/>
      <c r="M3" s="18"/>
      <c r="O3" t="s">
        <v>78</v>
      </c>
      <c r="Q3" s="69">
        <v>7</v>
      </c>
    </row>
    <row r="4" spans="1:17" ht="17.45" customHeight="1">
      <c r="B4" s="63">
        <v>1</v>
      </c>
      <c r="C4" t="s">
        <v>59</v>
      </c>
      <c r="E4" s="61"/>
      <c r="H4" s="63">
        <v>1</v>
      </c>
      <c r="I4" t="s">
        <v>60</v>
      </c>
      <c r="O4" t="s">
        <v>79</v>
      </c>
      <c r="Q4" s="69">
        <v>261</v>
      </c>
    </row>
    <row r="5" spans="1:17">
      <c r="O5" t="s">
        <v>2</v>
      </c>
      <c r="Q5" s="30">
        <f>Q3*Q4</f>
        <v>1827</v>
      </c>
    </row>
    <row r="6" spans="1:17" ht="16.5" thickBot="1">
      <c r="C6" s="30" t="s">
        <v>24</v>
      </c>
      <c r="E6" s="30" t="s">
        <v>27</v>
      </c>
      <c r="G6" s="30">
        <v>220</v>
      </c>
      <c r="I6" s="30" t="s">
        <v>24</v>
      </c>
      <c r="K6" s="30" t="s">
        <v>27</v>
      </c>
      <c r="M6" s="70">
        <v>261</v>
      </c>
      <c r="O6" s="66" t="s">
        <v>76</v>
      </c>
      <c r="P6" s="67"/>
      <c r="Q6" s="67"/>
    </row>
    <row r="7" spans="1:17">
      <c r="C7" s="30">
        <v>7</v>
      </c>
      <c r="E7" s="30" t="s">
        <v>28</v>
      </c>
      <c r="G7" s="30">
        <f>C7*G6</f>
        <v>1540</v>
      </c>
      <c r="I7" s="30">
        <v>7</v>
      </c>
      <c r="K7" s="30" t="s">
        <v>28</v>
      </c>
      <c r="M7" s="30">
        <f>C7*M6</f>
        <v>1827</v>
      </c>
    </row>
    <row r="8" spans="1:17" ht="15.75">
      <c r="O8" s="13" t="s">
        <v>81</v>
      </c>
      <c r="Q8" s="13" t="s">
        <v>81</v>
      </c>
    </row>
    <row r="9" spans="1:17" ht="15.75">
      <c r="A9" s="38" t="s">
        <v>25</v>
      </c>
      <c r="C9" s="40" t="s">
        <v>29</v>
      </c>
      <c r="E9" s="40" t="s">
        <v>37</v>
      </c>
      <c r="G9" s="42" t="s">
        <v>30</v>
      </c>
      <c r="I9" s="40" t="s">
        <v>29</v>
      </c>
      <c r="K9" s="40" t="s">
        <v>37</v>
      </c>
      <c r="M9" s="44" t="s">
        <v>31</v>
      </c>
      <c r="O9" s="44" t="s">
        <v>31</v>
      </c>
      <c r="Q9" s="40" t="s">
        <v>37</v>
      </c>
    </row>
    <row r="10" spans="1:17" ht="15.75">
      <c r="A10" s="39" t="s">
        <v>26</v>
      </c>
      <c r="C10" s="41" t="s">
        <v>32</v>
      </c>
      <c r="E10" s="41" t="s">
        <v>32</v>
      </c>
      <c r="G10" s="43" t="s">
        <v>33</v>
      </c>
      <c r="I10" s="41" t="s">
        <v>32</v>
      </c>
      <c r="K10" s="41" t="s">
        <v>32</v>
      </c>
      <c r="M10" s="45" t="s">
        <v>33</v>
      </c>
      <c r="O10" s="45" t="s">
        <v>33</v>
      </c>
      <c r="Q10" s="41" t="s">
        <v>32</v>
      </c>
    </row>
    <row r="11" spans="1:17">
      <c r="A11" s="32"/>
      <c r="C11" s="35"/>
      <c r="E11" s="35"/>
      <c r="G11" s="33"/>
      <c r="I11" s="35"/>
      <c r="K11" s="35"/>
      <c r="M11" s="34"/>
      <c r="O11" s="34"/>
    </row>
    <row r="12" spans="1:17">
      <c r="A12" s="31">
        <v>0</v>
      </c>
      <c r="C12" s="36">
        <f>E12*$C$7</f>
        <v>109.83</v>
      </c>
      <c r="E12" s="36">
        <f>Q12+$B$4</f>
        <v>15.69</v>
      </c>
      <c r="G12" s="33">
        <f>C12*$G$6</f>
        <v>24162.6</v>
      </c>
      <c r="H12" s="37"/>
      <c r="I12" s="36">
        <f>K12*$I$7</f>
        <v>109.83</v>
      </c>
      <c r="K12" s="36">
        <f>Q12+$H$4</f>
        <v>15.69</v>
      </c>
      <c r="M12" s="33">
        <f>I12*$M$6</f>
        <v>28665.63</v>
      </c>
      <c r="O12" s="34">
        <v>26838.63</v>
      </c>
      <c r="Q12" s="36">
        <v>14.69</v>
      </c>
    </row>
    <row r="13" spans="1:17">
      <c r="A13" s="31"/>
      <c r="C13" s="36"/>
      <c r="E13" s="36"/>
      <c r="G13" s="36"/>
      <c r="H13" s="37"/>
      <c r="I13" s="36"/>
      <c r="K13" s="36"/>
      <c r="M13" s="36"/>
      <c r="O13" s="36"/>
      <c r="Q13" s="36"/>
    </row>
    <row r="14" spans="1:17">
      <c r="A14" s="31">
        <v>1</v>
      </c>
      <c r="C14" s="36">
        <f>E14*$C$7</f>
        <v>110.6</v>
      </c>
      <c r="E14" s="36">
        <f>Q14+$B$4</f>
        <v>15.799999999999999</v>
      </c>
      <c r="G14" s="33">
        <f>C14*$G$6</f>
        <v>24332</v>
      </c>
      <c r="H14" s="37"/>
      <c r="I14" s="36">
        <f>K14*$I$7</f>
        <v>110.6</v>
      </c>
      <c r="K14" s="36">
        <f>Q14+$H$4</f>
        <v>15.799999999999999</v>
      </c>
      <c r="M14" s="33">
        <f>I14*$M$6</f>
        <v>28866.6</v>
      </c>
      <c r="O14" s="34">
        <v>27039.599999999999</v>
      </c>
      <c r="Q14" s="36">
        <v>14.799999999999999</v>
      </c>
    </row>
    <row r="15" spans="1:17">
      <c r="A15" s="31"/>
      <c r="C15" s="36"/>
      <c r="E15" s="36"/>
      <c r="G15" s="36"/>
      <c r="H15" s="37"/>
      <c r="I15" s="36"/>
      <c r="K15" s="36"/>
      <c r="M15" s="36"/>
      <c r="O15" s="36"/>
      <c r="Q15" s="36"/>
    </row>
    <row r="16" spans="1:17">
      <c r="A16" s="31">
        <v>2</v>
      </c>
      <c r="C16" s="36">
        <f>E16*$C$7</f>
        <v>111.44</v>
      </c>
      <c r="E16" s="36">
        <f>Q16+$B$4</f>
        <v>15.92</v>
      </c>
      <c r="G16" s="33">
        <f>C16*$G$6</f>
        <v>24516.799999999999</v>
      </c>
      <c r="H16" s="37"/>
      <c r="I16" s="36">
        <f>K16*$I$7</f>
        <v>111.44</v>
      </c>
      <c r="K16" s="36">
        <f>Q16+$H$4</f>
        <v>15.92</v>
      </c>
      <c r="M16" s="33">
        <f>I16*$M$6</f>
        <v>29085.84</v>
      </c>
      <c r="O16" s="34">
        <v>27258.84</v>
      </c>
      <c r="Q16" s="36">
        <v>14.92</v>
      </c>
    </row>
    <row r="17" spans="1:17">
      <c r="A17" s="31"/>
      <c r="C17" s="36"/>
      <c r="E17" s="36"/>
      <c r="G17" s="36"/>
      <c r="H17" s="37"/>
      <c r="I17" s="36"/>
      <c r="K17" s="36"/>
      <c r="M17" s="36"/>
      <c r="O17" s="36"/>
      <c r="Q17" s="36"/>
    </row>
    <row r="18" spans="1:17">
      <c r="A18" s="31">
        <v>3</v>
      </c>
      <c r="C18" s="36">
        <f>E18*$C$7</f>
        <v>112.21000000000001</v>
      </c>
      <c r="E18" s="36">
        <f>Q18+$B$4</f>
        <v>16.03</v>
      </c>
      <c r="G18" s="33">
        <f>C18*$G$6</f>
        <v>24686.2</v>
      </c>
      <c r="H18" s="37"/>
      <c r="I18" s="36">
        <f>K18*$I$7</f>
        <v>112.21000000000001</v>
      </c>
      <c r="K18" s="36">
        <f>Q18+$H$4</f>
        <v>16.03</v>
      </c>
      <c r="M18" s="33">
        <f>I18*$M$6</f>
        <v>29286.81</v>
      </c>
      <c r="O18" s="34">
        <v>27459.809999999998</v>
      </c>
      <c r="Q18" s="36">
        <v>15.03</v>
      </c>
    </row>
    <row r="19" spans="1:17">
      <c r="A19" s="31"/>
      <c r="C19" s="36"/>
      <c r="E19" s="36"/>
      <c r="G19" s="36"/>
      <c r="H19" s="37"/>
      <c r="I19" s="36"/>
      <c r="K19" s="36"/>
      <c r="M19" s="36"/>
      <c r="O19" s="36"/>
      <c r="Q19" s="36"/>
    </row>
    <row r="20" spans="1:17">
      <c r="A20" s="31">
        <v>4</v>
      </c>
      <c r="C20" s="36">
        <f>E20*$C$7</f>
        <v>113.04999999999998</v>
      </c>
      <c r="E20" s="36">
        <f>Q20+$B$4</f>
        <v>16.149999999999999</v>
      </c>
      <c r="G20" s="33">
        <f>C20*$G$6</f>
        <v>24870.999999999996</v>
      </c>
      <c r="H20" s="37"/>
      <c r="I20" s="36">
        <f>K20*$I$7</f>
        <v>113.04999999999998</v>
      </c>
      <c r="K20" s="36">
        <f>Q20+$H$4</f>
        <v>16.149999999999999</v>
      </c>
      <c r="M20" s="33">
        <f>I20*$M$6</f>
        <v>29506.049999999996</v>
      </c>
      <c r="O20" s="34">
        <v>27679.05</v>
      </c>
      <c r="Q20" s="36">
        <v>15.15</v>
      </c>
    </row>
    <row r="21" spans="1:17">
      <c r="A21" s="31"/>
      <c r="C21" s="36"/>
      <c r="E21" s="36"/>
      <c r="G21" s="36"/>
      <c r="H21" s="37"/>
      <c r="I21" s="36"/>
      <c r="K21" s="36"/>
      <c r="M21" s="36"/>
      <c r="O21" s="36"/>
      <c r="Q21" s="36"/>
    </row>
    <row r="22" spans="1:17">
      <c r="A22" s="31">
        <v>5</v>
      </c>
      <c r="C22" s="36">
        <f>E22*$C$7</f>
        <v>113.89</v>
      </c>
      <c r="E22" s="36">
        <f>Q22+$B$4</f>
        <v>16.27</v>
      </c>
      <c r="G22" s="33">
        <f>C22*$G$6</f>
        <v>25055.8</v>
      </c>
      <c r="H22" s="37"/>
      <c r="I22" s="36">
        <f>K22*$I$7</f>
        <v>113.89</v>
      </c>
      <c r="K22" s="36">
        <f>Q22+$H$4</f>
        <v>16.27</v>
      </c>
      <c r="M22" s="33">
        <f>I22*$M$6</f>
        <v>29725.29</v>
      </c>
      <c r="O22" s="34">
        <v>27898.29</v>
      </c>
      <c r="Q22" s="36">
        <v>15.27</v>
      </c>
    </row>
    <row r="23" spans="1:17">
      <c r="A23" s="31"/>
      <c r="C23" s="36"/>
      <c r="E23" s="36"/>
      <c r="G23" s="36"/>
      <c r="H23" s="37"/>
      <c r="I23" s="36"/>
      <c r="K23" s="36"/>
      <c r="M23" s="36"/>
      <c r="O23" s="36"/>
      <c r="Q23" s="36"/>
    </row>
    <row r="24" spans="1:17">
      <c r="A24" s="31">
        <v>6</v>
      </c>
      <c r="C24" s="36">
        <f>E24*$C$7</f>
        <v>114.66</v>
      </c>
      <c r="E24" s="36">
        <f>Q24+$B$4</f>
        <v>16.38</v>
      </c>
      <c r="G24" s="33">
        <f>C24*$G$6</f>
        <v>25225.200000000001</v>
      </c>
      <c r="H24" s="37"/>
      <c r="I24" s="36">
        <f>K24*$I$7</f>
        <v>114.66</v>
      </c>
      <c r="K24" s="36">
        <f>Q24+$H$4</f>
        <v>16.38</v>
      </c>
      <c r="M24" s="33">
        <f>I24*$M$6</f>
        <v>29926.26</v>
      </c>
      <c r="O24" s="34">
        <v>28099.26</v>
      </c>
      <c r="Q24" s="36">
        <v>15.379999999999999</v>
      </c>
    </row>
    <row r="25" spans="1:17">
      <c r="A25" s="31"/>
      <c r="C25" s="36"/>
      <c r="E25" s="36"/>
      <c r="G25" s="36"/>
      <c r="H25" s="37"/>
      <c r="I25" s="36"/>
      <c r="K25" s="36"/>
      <c r="M25" s="36"/>
      <c r="O25" s="36"/>
      <c r="Q25" s="36"/>
    </row>
    <row r="26" spans="1:17">
      <c r="A26" s="31">
        <v>7</v>
      </c>
      <c r="C26" s="36">
        <f>E26*$C$7</f>
        <v>115.5</v>
      </c>
      <c r="E26" s="36">
        <f>Q26+$B$4</f>
        <v>16.5</v>
      </c>
      <c r="G26" s="33">
        <f>C26*$G$6</f>
        <v>25410</v>
      </c>
      <c r="H26" s="37"/>
      <c r="I26" s="36">
        <f>K26*$I$7</f>
        <v>115.5</v>
      </c>
      <c r="K26" s="36">
        <f>Q26+$H$4</f>
        <v>16.5</v>
      </c>
      <c r="M26" s="33">
        <f>I26*$M$6</f>
        <v>30145.5</v>
      </c>
      <c r="O26" s="34">
        <v>28318.5</v>
      </c>
      <c r="Q26" s="36">
        <v>15.5</v>
      </c>
    </row>
    <row r="27" spans="1:17">
      <c r="A27" s="31"/>
      <c r="C27" s="36"/>
      <c r="E27" s="36"/>
      <c r="G27" s="36"/>
      <c r="H27" s="37"/>
      <c r="I27" s="36"/>
      <c r="K27" s="36"/>
      <c r="M27" s="36"/>
      <c r="O27" s="36"/>
      <c r="Q27" s="36"/>
    </row>
    <row r="28" spans="1:17">
      <c r="A28" s="31">
        <v>8</v>
      </c>
      <c r="C28" s="36">
        <f>E28*$C$7</f>
        <v>116.33999999999997</v>
      </c>
      <c r="E28" s="36">
        <f>Q28+$B$4</f>
        <v>16.619999999999997</v>
      </c>
      <c r="G28" s="33">
        <f>C28*$G$6</f>
        <v>25594.799999999996</v>
      </c>
      <c r="H28" s="37"/>
      <c r="I28" s="36">
        <f>K28*$I$7</f>
        <v>116.33999999999997</v>
      </c>
      <c r="K28" s="36">
        <f>Q28+$H$4</f>
        <v>16.619999999999997</v>
      </c>
      <c r="M28" s="33">
        <f>I28*$M$6</f>
        <v>30364.739999999994</v>
      </c>
      <c r="O28" s="34">
        <v>28537.739999999998</v>
      </c>
      <c r="Q28" s="36">
        <v>15.62</v>
      </c>
    </row>
    <row r="29" spans="1:17">
      <c r="A29" s="31"/>
      <c r="C29" s="36"/>
      <c r="E29" s="36"/>
      <c r="G29" s="36"/>
      <c r="H29" s="37"/>
      <c r="I29" s="36"/>
      <c r="K29" s="36"/>
      <c r="M29" s="36"/>
      <c r="O29" s="36"/>
      <c r="Q29" s="36"/>
    </row>
    <row r="30" spans="1:17">
      <c r="A30" s="31">
        <v>9</v>
      </c>
      <c r="C30" s="36">
        <f>E30*$C$7</f>
        <v>117.18</v>
      </c>
      <c r="E30" s="36">
        <f>Q30+$B$4</f>
        <v>16.740000000000002</v>
      </c>
      <c r="G30" s="33">
        <f>C30*$G$6</f>
        <v>25779.600000000002</v>
      </c>
      <c r="H30" s="37"/>
      <c r="I30" s="36">
        <f>K30*$I$7</f>
        <v>117.18</v>
      </c>
      <c r="K30" s="36">
        <f>Q30+$H$4</f>
        <v>16.740000000000002</v>
      </c>
      <c r="M30" s="33">
        <f>I30*$M$6</f>
        <v>30583.980000000003</v>
      </c>
      <c r="O30" s="34">
        <v>28756.980000000003</v>
      </c>
      <c r="Q30" s="36">
        <v>15.74</v>
      </c>
    </row>
    <row r="31" spans="1:17">
      <c r="A31" s="31"/>
      <c r="C31" s="36"/>
      <c r="E31" s="36"/>
      <c r="G31" s="36"/>
      <c r="H31" s="37"/>
      <c r="I31" s="36"/>
      <c r="K31" s="36"/>
      <c r="M31" s="36"/>
      <c r="O31" s="36"/>
      <c r="Q31" s="36"/>
    </row>
    <row r="32" spans="1:17">
      <c r="A32" s="31">
        <v>10</v>
      </c>
      <c r="C32" s="36">
        <f>E32*$C$7</f>
        <v>118.08999999999997</v>
      </c>
      <c r="E32" s="36">
        <f>Q32+$B$4</f>
        <v>16.869999999999997</v>
      </c>
      <c r="G32" s="33">
        <f>C32*$G$6</f>
        <v>25979.799999999996</v>
      </c>
      <c r="H32" s="37"/>
      <c r="I32" s="36">
        <f>K32*$I$7</f>
        <v>118.08999999999997</v>
      </c>
      <c r="K32" s="36">
        <f>Q32+$H$4</f>
        <v>16.869999999999997</v>
      </c>
      <c r="M32" s="33">
        <f>I32*$M$6</f>
        <v>30821.489999999994</v>
      </c>
      <c r="O32" s="34">
        <v>28994.489999999998</v>
      </c>
      <c r="Q32" s="36">
        <v>15.87</v>
      </c>
    </row>
    <row r="33" spans="1:17">
      <c r="A33" s="31"/>
      <c r="C33" s="36"/>
      <c r="E33" s="36"/>
      <c r="G33" s="36"/>
      <c r="H33" s="37"/>
      <c r="I33" s="36"/>
      <c r="K33" s="36"/>
      <c r="M33" s="36"/>
      <c r="O33" s="36"/>
      <c r="Q33" s="36"/>
    </row>
    <row r="34" spans="1:17">
      <c r="A34" s="31">
        <v>11</v>
      </c>
      <c r="C34" s="36">
        <f>E34*$C$7</f>
        <v>118.93</v>
      </c>
      <c r="E34" s="36">
        <f>Q34+$B$4</f>
        <v>16.990000000000002</v>
      </c>
      <c r="G34" s="33">
        <f>C34*$G$6</f>
        <v>26164.600000000002</v>
      </c>
      <c r="H34" s="37"/>
      <c r="I34" s="36">
        <f>K34*$I$7</f>
        <v>118.93</v>
      </c>
      <c r="K34" s="36">
        <f>Q34+$H$4</f>
        <v>16.990000000000002</v>
      </c>
      <c r="M34" s="33">
        <f>I34*$M$6</f>
        <v>31040.730000000003</v>
      </c>
      <c r="O34" s="34">
        <v>29213.730000000003</v>
      </c>
      <c r="Q34" s="36">
        <v>15.99</v>
      </c>
    </row>
    <row r="35" spans="1:17">
      <c r="A35" s="31"/>
      <c r="C35" s="36"/>
      <c r="E35" s="36"/>
      <c r="G35" s="36"/>
      <c r="H35" s="37"/>
      <c r="I35" s="36"/>
      <c r="K35" s="36"/>
      <c r="M35" s="36"/>
      <c r="O35" s="36"/>
      <c r="Q35" s="36"/>
    </row>
    <row r="36" spans="1:17">
      <c r="A36" s="31">
        <v>12</v>
      </c>
      <c r="C36" s="36">
        <f>E36*$C$7</f>
        <v>119.77</v>
      </c>
      <c r="E36" s="36">
        <f>Q36+$B$4</f>
        <v>17.11</v>
      </c>
      <c r="G36" s="33">
        <f>C36*$G$6</f>
        <v>26349.399999999998</v>
      </c>
      <c r="H36" s="37"/>
      <c r="I36" s="36">
        <f>K36*$I$7</f>
        <v>119.77</v>
      </c>
      <c r="K36" s="36">
        <f>Q36+$H$4</f>
        <v>17.11</v>
      </c>
      <c r="M36" s="33">
        <f>I36*$M$6</f>
        <v>31259.969999999998</v>
      </c>
      <c r="O36" s="34">
        <v>29432.969999999998</v>
      </c>
      <c r="Q36" s="36">
        <v>16.11</v>
      </c>
    </row>
    <row r="37" spans="1:17">
      <c r="A37" s="31"/>
      <c r="C37" s="36"/>
      <c r="E37" s="36"/>
      <c r="G37" s="36"/>
      <c r="H37" s="37"/>
      <c r="I37" s="36"/>
      <c r="K37" s="36"/>
      <c r="M37" s="36"/>
      <c r="O37" s="36"/>
      <c r="Q37" s="36"/>
    </row>
    <row r="38" spans="1:17">
      <c r="A38" s="31">
        <v>13</v>
      </c>
      <c r="C38" s="36">
        <f>E38*$C$7</f>
        <v>120.68</v>
      </c>
      <c r="E38" s="36">
        <f>Q38+$B$4</f>
        <v>17.240000000000002</v>
      </c>
      <c r="G38" s="33">
        <f>C38*$G$6</f>
        <v>26549.600000000002</v>
      </c>
      <c r="H38" s="37"/>
      <c r="I38" s="36">
        <f>K38*$I$7</f>
        <v>120.68</v>
      </c>
      <c r="K38" s="36">
        <f>Q38+$H$4</f>
        <v>17.240000000000002</v>
      </c>
      <c r="M38" s="33">
        <f>I38*$M$6</f>
        <v>31497.480000000003</v>
      </c>
      <c r="O38" s="34">
        <v>29670.480000000003</v>
      </c>
      <c r="Q38" s="36">
        <v>16.240000000000002</v>
      </c>
    </row>
    <row r="39" spans="1:17">
      <c r="A39" s="31"/>
      <c r="C39" s="36"/>
      <c r="E39" s="36"/>
      <c r="G39" s="36"/>
      <c r="H39" s="37"/>
      <c r="I39" s="36"/>
      <c r="K39" s="36"/>
      <c r="M39" s="36"/>
      <c r="O39" s="36"/>
      <c r="Q39" s="36"/>
    </row>
    <row r="40" spans="1:17">
      <c r="A40" s="31">
        <v>14</v>
      </c>
      <c r="C40" s="36">
        <f>E40*$C$7</f>
        <v>121.58999999999997</v>
      </c>
      <c r="E40" s="36">
        <f>Q40+$B$4</f>
        <v>17.369999999999997</v>
      </c>
      <c r="G40" s="33">
        <f>C40*$G$6</f>
        <v>26749.799999999996</v>
      </c>
      <c r="H40" s="37"/>
      <c r="I40" s="36">
        <f>K40*$I$7</f>
        <v>121.58999999999997</v>
      </c>
      <c r="K40" s="36">
        <f>Q40+$H$4</f>
        <v>17.369999999999997</v>
      </c>
      <c r="M40" s="33">
        <f>I40*$M$6</f>
        <v>31734.989999999994</v>
      </c>
      <c r="O40" s="34">
        <v>29907.989999999994</v>
      </c>
      <c r="Q40" s="36">
        <v>16.369999999999997</v>
      </c>
    </row>
    <row r="41" spans="1:17">
      <c r="A41" s="31"/>
      <c r="C41" s="36"/>
      <c r="E41" s="36"/>
      <c r="G41" s="36"/>
      <c r="H41" s="37"/>
      <c r="I41" s="36"/>
      <c r="K41" s="36"/>
      <c r="M41" s="36"/>
      <c r="O41" s="36"/>
      <c r="Q41" s="36"/>
    </row>
    <row r="42" spans="1:17">
      <c r="A42" s="31">
        <v>15</v>
      </c>
      <c r="C42" s="36">
        <f>E42*$C$7</f>
        <v>122.43</v>
      </c>
      <c r="E42" s="36">
        <f>Q42+$B$4</f>
        <v>17.490000000000002</v>
      </c>
      <c r="G42" s="33">
        <f>C42*$G$6</f>
        <v>26934.600000000002</v>
      </c>
      <c r="H42" s="37"/>
      <c r="I42" s="36">
        <f>K42*$I$7</f>
        <v>122.43</v>
      </c>
      <c r="K42" s="36">
        <f>Q42+$H$4</f>
        <v>17.490000000000002</v>
      </c>
      <c r="M42" s="33">
        <f>I42*$M$6</f>
        <v>31954.230000000003</v>
      </c>
      <c r="O42" s="34">
        <v>30127.230000000003</v>
      </c>
      <c r="Q42" s="36">
        <v>16.490000000000002</v>
      </c>
    </row>
    <row r="43" spans="1:17">
      <c r="A43" s="31"/>
      <c r="C43" s="36"/>
      <c r="E43" s="36"/>
      <c r="G43" s="36"/>
      <c r="H43" s="37"/>
      <c r="I43" s="36"/>
      <c r="K43" s="36"/>
      <c r="M43" s="36"/>
      <c r="O43" s="36"/>
      <c r="Q43" s="36"/>
    </row>
    <row r="44" spans="1:17">
      <c r="A44" s="31">
        <v>16</v>
      </c>
      <c r="C44" s="36">
        <f>E44*$C$7</f>
        <v>123.34</v>
      </c>
      <c r="E44" s="36">
        <f>Q44+$B$4</f>
        <v>17.62</v>
      </c>
      <c r="G44" s="33">
        <f>C44*$G$6</f>
        <v>27134.799999999999</v>
      </c>
      <c r="H44" s="37"/>
      <c r="I44" s="36">
        <f>K44*$I$7</f>
        <v>123.34</v>
      </c>
      <c r="K44" s="36">
        <f>Q44+$H$4</f>
        <v>17.62</v>
      </c>
      <c r="M44" s="33">
        <f>I44*$M$6</f>
        <v>32191.74</v>
      </c>
      <c r="O44" s="34">
        <v>30364.74</v>
      </c>
      <c r="Q44" s="36">
        <v>16.62</v>
      </c>
    </row>
    <row r="45" spans="1:17">
      <c r="A45" s="31"/>
      <c r="C45" s="36"/>
      <c r="E45" s="36"/>
      <c r="G45" s="36"/>
      <c r="H45" s="37"/>
      <c r="I45" s="36"/>
      <c r="K45" s="36"/>
      <c r="M45" s="36"/>
      <c r="O45" s="36"/>
      <c r="Q45" s="36"/>
    </row>
    <row r="46" spans="1:17">
      <c r="A46" s="31">
        <v>17</v>
      </c>
      <c r="C46" s="36">
        <f>E46*$C$7</f>
        <v>124.25</v>
      </c>
      <c r="E46" s="36">
        <f>Q46+$B$4</f>
        <v>17.75</v>
      </c>
      <c r="G46" s="33">
        <f>C46*$G$6</f>
        <v>27335</v>
      </c>
      <c r="H46" s="37"/>
      <c r="I46" s="36">
        <f>K46*$I$7</f>
        <v>124.25</v>
      </c>
      <c r="K46" s="36">
        <f>Q46+$H$4</f>
        <v>17.75</v>
      </c>
      <c r="M46" s="33">
        <f>I46*$M$6</f>
        <v>32429.25</v>
      </c>
      <c r="O46" s="34">
        <v>30602.25</v>
      </c>
      <c r="Q46" s="36">
        <v>16.75</v>
      </c>
    </row>
    <row r="47" spans="1:17">
      <c r="A47" s="31"/>
      <c r="C47" s="36"/>
      <c r="E47" s="36"/>
      <c r="G47" s="36"/>
      <c r="H47" s="37"/>
      <c r="I47" s="36"/>
      <c r="K47" s="36"/>
      <c r="M47" s="36"/>
      <c r="O47" s="36"/>
      <c r="Q47" s="36"/>
    </row>
    <row r="48" spans="1:17">
      <c r="A48" s="31">
        <v>18</v>
      </c>
      <c r="C48" s="36">
        <f>E48*$C$7</f>
        <v>125.16000000000003</v>
      </c>
      <c r="E48" s="36">
        <f>Q48+$B$4</f>
        <v>17.880000000000003</v>
      </c>
      <c r="G48" s="33">
        <f>C48*$G$6</f>
        <v>27535.200000000004</v>
      </c>
      <c r="H48" s="37"/>
      <c r="I48" s="36">
        <f>K48*$I$7</f>
        <v>125.16000000000003</v>
      </c>
      <c r="K48" s="36">
        <f>Q48+$H$4</f>
        <v>17.880000000000003</v>
      </c>
      <c r="M48" s="33">
        <f>I48*$M$6</f>
        <v>32666.760000000006</v>
      </c>
      <c r="O48" s="34">
        <v>30839.760000000006</v>
      </c>
      <c r="Q48" s="36">
        <v>16.880000000000003</v>
      </c>
    </row>
    <row r="49" spans="1:17">
      <c r="A49" s="31"/>
      <c r="C49" s="36"/>
      <c r="E49" s="36"/>
      <c r="G49" s="36"/>
      <c r="H49" s="37"/>
      <c r="I49" s="36"/>
      <c r="K49" s="36"/>
      <c r="M49" s="36"/>
      <c r="O49" s="36"/>
      <c r="Q49" s="36"/>
    </row>
    <row r="50" spans="1:17">
      <c r="A50" s="31">
        <v>19</v>
      </c>
      <c r="C50" s="36">
        <f>E50*$C$7</f>
        <v>126.14000000000001</v>
      </c>
      <c r="E50" s="36">
        <f>Q50+$B$4</f>
        <v>18.020000000000003</v>
      </c>
      <c r="G50" s="33">
        <f>C50*$G$6</f>
        <v>27750.800000000003</v>
      </c>
      <c r="H50" s="37"/>
      <c r="I50" s="36">
        <f>K50*$I$7</f>
        <v>126.14000000000001</v>
      </c>
      <c r="K50" s="36">
        <f>Q50+$H$4</f>
        <v>18.020000000000003</v>
      </c>
      <c r="M50" s="33">
        <f>I50*$M$6</f>
        <v>32922.54</v>
      </c>
      <c r="O50" s="34">
        <v>31095.540000000005</v>
      </c>
      <c r="Q50" s="36">
        <v>17.020000000000003</v>
      </c>
    </row>
    <row r="51" spans="1:17">
      <c r="A51" s="31"/>
      <c r="C51" s="36"/>
      <c r="E51" s="36"/>
      <c r="G51" s="36"/>
      <c r="H51" s="37"/>
      <c r="I51" s="36"/>
      <c r="K51" s="36"/>
      <c r="M51" s="36"/>
      <c r="O51" s="36"/>
      <c r="Q51" s="36"/>
    </row>
    <row r="52" spans="1:17">
      <c r="A52" s="31">
        <v>20</v>
      </c>
      <c r="C52" s="36">
        <f>E52*$C$7</f>
        <v>127.05000000000001</v>
      </c>
      <c r="E52" s="36">
        <f>Q52+$B$4</f>
        <v>18.150000000000002</v>
      </c>
      <c r="G52" s="33">
        <f>C52*$G$6</f>
        <v>27951.000000000004</v>
      </c>
      <c r="H52" s="37"/>
      <c r="I52" s="36">
        <f>K52*$I$7</f>
        <v>127.05000000000001</v>
      </c>
      <c r="K52" s="36">
        <f>Q52+$H$4</f>
        <v>18.150000000000002</v>
      </c>
      <c r="M52" s="33">
        <f>I52*$M$6</f>
        <v>33160.050000000003</v>
      </c>
      <c r="O52" s="34">
        <v>31333.050000000003</v>
      </c>
      <c r="Q52" s="36">
        <v>17.150000000000002</v>
      </c>
    </row>
    <row r="53" spans="1:17">
      <c r="G53" s="36"/>
      <c r="M53" s="36"/>
    </row>
    <row r="54" spans="1:17">
      <c r="G54" s="36"/>
      <c r="M54" s="36"/>
    </row>
    <row r="55" spans="1:17">
      <c r="G55" s="36"/>
      <c r="M55" s="36"/>
    </row>
    <row r="56" spans="1:17">
      <c r="G56" s="36"/>
    </row>
    <row r="57" spans="1:17">
      <c r="C57" s="85" t="s">
        <v>109</v>
      </c>
      <c r="D57" s="86"/>
      <c r="E57" s="86"/>
      <c r="F57" s="86"/>
      <c r="G57" s="86"/>
      <c r="I57" s="86"/>
      <c r="J57" s="86"/>
    </row>
    <row r="58" spans="1:17">
      <c r="D58" s="88" t="s">
        <v>110</v>
      </c>
      <c r="E58" s="18"/>
      <c r="F58" s="18"/>
      <c r="G58" s="89"/>
      <c r="I58" s="88" t="s">
        <v>111</v>
      </c>
      <c r="J58" s="18"/>
    </row>
    <row r="61" spans="1:17">
      <c r="C61" s="85" t="s">
        <v>109</v>
      </c>
      <c r="D61" s="86"/>
      <c r="E61" s="86"/>
      <c r="F61" s="86"/>
      <c r="G61" s="86"/>
      <c r="I61" s="86"/>
      <c r="J61" s="86"/>
    </row>
    <row r="62" spans="1:17">
      <c r="D62" s="88" t="s">
        <v>112</v>
      </c>
      <c r="E62" s="18"/>
      <c r="F62" s="18"/>
      <c r="G62" s="89"/>
      <c r="I62" s="88" t="s">
        <v>111</v>
      </c>
      <c r="J62" s="18"/>
    </row>
    <row r="63" spans="1:17">
      <c r="G63" s="36"/>
    </row>
    <row r="64" spans="1:17">
      <c r="G64" s="36"/>
    </row>
    <row r="65" spans="1:7">
      <c r="A65" s="4" t="s">
        <v>117</v>
      </c>
      <c r="B65" s="83">
        <v>1</v>
      </c>
      <c r="C65" s="47" t="s">
        <v>105</v>
      </c>
      <c r="G65" s="36"/>
    </row>
    <row r="66" spans="1:7">
      <c r="A66" s="4" t="s">
        <v>101</v>
      </c>
      <c r="B66" s="83">
        <v>0.5</v>
      </c>
      <c r="C66" s="47" t="s">
        <v>105</v>
      </c>
    </row>
    <row r="67" spans="1:7">
      <c r="A67" s="4" t="s">
        <v>81</v>
      </c>
      <c r="B67" s="82">
        <v>0</v>
      </c>
      <c r="C67" s="33"/>
    </row>
    <row r="68" spans="1:7">
      <c r="A68" s="4" t="s">
        <v>77</v>
      </c>
      <c r="B68" s="82">
        <v>0</v>
      </c>
    </row>
    <row r="69" spans="1:7">
      <c r="A69" s="4" t="s">
        <v>58</v>
      </c>
      <c r="B69" s="83">
        <v>0.35</v>
      </c>
      <c r="C69" s="47" t="s">
        <v>105</v>
      </c>
    </row>
    <row r="70" spans="1:7">
      <c r="A70" s="4" t="s">
        <v>53</v>
      </c>
      <c r="B70" s="80">
        <v>635</v>
      </c>
      <c r="C70" s="47" t="s">
        <v>106</v>
      </c>
    </row>
    <row r="71" spans="1:7">
      <c r="A71" s="47" t="s">
        <v>57</v>
      </c>
      <c r="B71" s="81">
        <v>0</v>
      </c>
      <c r="C71" s="33"/>
    </row>
    <row r="72" spans="1:7">
      <c r="A72" s="47" t="s">
        <v>45</v>
      </c>
      <c r="B72" s="81">
        <v>0</v>
      </c>
    </row>
    <row r="73" spans="1:7">
      <c r="A73" s="56" t="s">
        <v>44</v>
      </c>
      <c r="B73" s="80">
        <v>250</v>
      </c>
      <c r="C73" s="47" t="s">
        <v>107</v>
      </c>
    </row>
    <row r="74" spans="1:7">
      <c r="A74" s="56" t="s">
        <v>43</v>
      </c>
      <c r="B74" s="81">
        <v>0</v>
      </c>
      <c r="C74" s="84" t="s">
        <v>108</v>
      </c>
    </row>
    <row r="75" spans="1:7">
      <c r="A75" s="4" t="s">
        <v>42</v>
      </c>
      <c r="B75" s="81">
        <v>0.01</v>
      </c>
    </row>
    <row r="76" spans="1:7">
      <c r="A76" s="56" t="s">
        <v>41</v>
      </c>
      <c r="B76" s="81">
        <v>0.03</v>
      </c>
    </row>
  </sheetData>
  <printOptions horizontalCentered="1"/>
  <pageMargins left="0.25" right="0.25" top="0.5" bottom="0.25" header="0.25" footer="0.25"/>
  <pageSetup scale="77" fitToHeight="2" orientation="portrait" blackAndWhite="1" r:id="rId1"/>
  <headerFooter>
    <oddHeader>&amp;RPage &amp;P of &amp;N</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8"/>
  <sheetViews>
    <sheetView zoomScaleNormal="100" workbookViewId="0">
      <pane ySplit="8" topLeftCell="A9" activePane="bottomLeft" state="frozen"/>
      <selection pane="bottomLeft" activeCell="B6" sqref="B6"/>
    </sheetView>
  </sheetViews>
  <sheetFormatPr defaultRowHeight="15"/>
  <cols>
    <col min="1" max="1" width="5.6640625" customWidth="1"/>
    <col min="2" max="2" width="9.6640625" customWidth="1"/>
    <col min="3" max="3" width="6.6640625" customWidth="1"/>
    <col min="4" max="7" width="9.6640625" customWidth="1"/>
    <col min="8" max="8" width="5.6640625" customWidth="1"/>
    <col min="9" max="9" width="10.6640625" customWidth="1"/>
  </cols>
  <sheetData>
    <row r="1" spans="1:10" ht="18">
      <c r="B1" s="49" t="s">
        <v>39</v>
      </c>
      <c r="C1" s="27"/>
      <c r="D1" s="2"/>
      <c r="E1" s="2"/>
      <c r="F1" s="2"/>
      <c r="G1" s="2"/>
      <c r="H1" s="5"/>
      <c r="I1" s="5"/>
    </row>
    <row r="2" spans="1:10" ht="18">
      <c r="A2" s="5"/>
      <c r="B2" s="51">
        <v>10</v>
      </c>
      <c r="C2" s="52" t="s">
        <v>20</v>
      </c>
      <c r="D2" s="52">
        <v>200</v>
      </c>
      <c r="E2" s="52" t="s">
        <v>21</v>
      </c>
      <c r="F2" s="53">
        <v>1400</v>
      </c>
      <c r="G2" s="52" t="s">
        <v>22</v>
      </c>
      <c r="I2" s="5"/>
    </row>
    <row r="3" spans="1:10" ht="18">
      <c r="B3" s="24" t="str">
        <f>Certified!A4</f>
        <v>2022-2023 SALARY SCHEDULE</v>
      </c>
      <c r="C3" s="2"/>
      <c r="D3" s="2"/>
      <c r="E3" s="2"/>
      <c r="F3" s="2"/>
      <c r="G3" s="2"/>
      <c r="H3" s="5"/>
      <c r="I3" s="5"/>
      <c r="J3" s="5"/>
    </row>
    <row r="4" spans="1:10" ht="18">
      <c r="B4" s="24" t="str">
        <f>Certified!A5</f>
        <v>EFFECTIVE JULY 1, 2022</v>
      </c>
      <c r="C4" s="2"/>
      <c r="D4" s="2"/>
      <c r="E4" s="2"/>
      <c r="F4" s="2"/>
      <c r="G4" s="2"/>
      <c r="H4" s="5"/>
      <c r="I4" s="5"/>
    </row>
    <row r="5" spans="1:10" ht="18.75" thickBot="1">
      <c r="A5" s="24"/>
      <c r="B5" s="2"/>
      <c r="C5" s="64">
        <v>1</v>
      </c>
      <c r="D5" t="s">
        <v>52</v>
      </c>
      <c r="F5" s="2"/>
      <c r="G5" s="2"/>
      <c r="H5" s="2"/>
      <c r="I5" s="68" t="s">
        <v>76</v>
      </c>
    </row>
    <row r="6" spans="1:10" ht="15.75">
      <c r="A6" s="5"/>
      <c r="B6" s="5"/>
      <c r="C6" s="5"/>
      <c r="D6" s="5"/>
      <c r="E6" s="6"/>
      <c r="F6" s="5"/>
      <c r="G6" s="5"/>
      <c r="H6" s="5"/>
      <c r="I6" s="13" t="s">
        <v>81</v>
      </c>
      <c r="J6" s="5"/>
    </row>
    <row r="7" spans="1:10" ht="15.75">
      <c r="A7" s="5"/>
      <c r="B7" s="5"/>
      <c r="C7" s="38" t="s">
        <v>104</v>
      </c>
      <c r="D7" s="5"/>
      <c r="E7" s="28" t="s">
        <v>40</v>
      </c>
      <c r="F7" s="5"/>
      <c r="G7" s="40" t="s">
        <v>37</v>
      </c>
      <c r="H7" s="5"/>
      <c r="I7" s="40" t="s">
        <v>37</v>
      </c>
      <c r="J7" s="5"/>
    </row>
    <row r="8" spans="1:10" ht="15.75">
      <c r="A8" s="2"/>
      <c r="C8" s="39" t="s">
        <v>26</v>
      </c>
      <c r="D8" s="5"/>
      <c r="E8" s="16" t="s">
        <v>36</v>
      </c>
      <c r="F8" s="5"/>
      <c r="G8" s="41" t="s">
        <v>32</v>
      </c>
      <c r="H8" s="5"/>
      <c r="I8" s="41" t="s">
        <v>32</v>
      </c>
      <c r="J8" s="5"/>
    </row>
    <row r="9" spans="1:10">
      <c r="A9" s="4"/>
      <c r="C9" s="5"/>
      <c r="D9" s="5"/>
      <c r="E9" s="7"/>
      <c r="F9" s="4"/>
      <c r="G9" s="4"/>
      <c r="H9" s="25"/>
      <c r="I9" s="4"/>
      <c r="J9" s="25"/>
    </row>
    <row r="10" spans="1:10">
      <c r="A10" s="4"/>
      <c r="C10" s="8">
        <v>0</v>
      </c>
      <c r="D10" s="5"/>
      <c r="E10" s="33">
        <f>G10*$F$2</f>
        <v>19376</v>
      </c>
      <c r="F10" s="4"/>
      <c r="G10" s="26">
        <f>I10+$C$5</f>
        <v>13.84</v>
      </c>
      <c r="H10" s="7"/>
      <c r="I10" s="26">
        <v>12.84</v>
      </c>
      <c r="J10" s="7"/>
    </row>
    <row r="11" spans="1:10">
      <c r="A11" s="4"/>
      <c r="C11" s="8"/>
      <c r="D11" s="5"/>
      <c r="E11" s="33"/>
      <c r="F11" s="4"/>
      <c r="G11" s="4"/>
      <c r="H11" s="7"/>
      <c r="I11" s="4"/>
      <c r="J11" s="7"/>
    </row>
    <row r="12" spans="1:10">
      <c r="A12" s="4"/>
      <c r="C12" s="8">
        <v>1</v>
      </c>
      <c r="D12" s="5"/>
      <c r="E12" s="33">
        <f>G12*$F$2</f>
        <v>19544</v>
      </c>
      <c r="F12" s="4"/>
      <c r="G12" s="26">
        <f>I12+$C$5</f>
        <v>13.959999999999999</v>
      </c>
      <c r="H12" s="7"/>
      <c r="I12" s="26">
        <v>12.959999999999999</v>
      </c>
      <c r="J12" s="7"/>
    </row>
    <row r="13" spans="1:10">
      <c r="A13" s="4"/>
      <c r="C13" s="8"/>
      <c r="D13" s="5"/>
      <c r="E13" s="33"/>
      <c r="F13" s="4"/>
      <c r="G13" s="4"/>
      <c r="H13" s="7"/>
      <c r="I13" s="4"/>
      <c r="J13" s="7"/>
    </row>
    <row r="14" spans="1:10">
      <c r="A14" s="4"/>
      <c r="C14" s="8">
        <v>2</v>
      </c>
      <c r="D14" s="5"/>
      <c r="E14" s="33">
        <f>G14*$F$2</f>
        <v>19726</v>
      </c>
      <c r="F14" s="4"/>
      <c r="G14" s="26">
        <f>I14+$C$5</f>
        <v>14.09</v>
      </c>
      <c r="H14" s="7"/>
      <c r="I14" s="26">
        <v>13.09</v>
      </c>
      <c r="J14" s="7"/>
    </row>
    <row r="15" spans="1:10">
      <c r="A15" s="4"/>
      <c r="C15" s="8"/>
      <c r="D15" s="5"/>
      <c r="E15" s="33"/>
      <c r="F15" s="4"/>
      <c r="G15" s="4"/>
      <c r="H15" s="7"/>
      <c r="I15" s="4"/>
      <c r="J15" s="7"/>
    </row>
    <row r="16" spans="1:10">
      <c r="A16" s="4"/>
      <c r="C16" s="8">
        <v>3</v>
      </c>
      <c r="D16" s="5"/>
      <c r="E16" s="33">
        <f>G16*$F$2</f>
        <v>19880</v>
      </c>
      <c r="F16" s="4"/>
      <c r="G16" s="26">
        <f>I16+$C$5</f>
        <v>14.2</v>
      </c>
      <c r="H16" s="7"/>
      <c r="I16" s="26">
        <v>13.2</v>
      </c>
      <c r="J16" s="7"/>
    </row>
    <row r="17" spans="1:10">
      <c r="A17" s="4"/>
      <c r="C17" s="8"/>
      <c r="D17" s="5"/>
      <c r="E17" s="33"/>
      <c r="F17" s="4"/>
      <c r="G17" s="4"/>
      <c r="H17" s="7"/>
      <c r="I17" s="4"/>
      <c r="J17" s="7"/>
    </row>
    <row r="18" spans="1:10">
      <c r="A18" s="4"/>
      <c r="C18" s="8">
        <v>4</v>
      </c>
      <c r="D18" s="5"/>
      <c r="E18" s="33">
        <f>G18*$F$2</f>
        <v>20047.999999999996</v>
      </c>
      <c r="F18" s="4"/>
      <c r="G18" s="26">
        <f>I18+$C$5</f>
        <v>14.319999999999999</v>
      </c>
      <c r="H18" s="7"/>
      <c r="I18" s="26">
        <v>13.319999999999999</v>
      </c>
      <c r="J18" s="7"/>
    </row>
    <row r="19" spans="1:10">
      <c r="A19" s="4"/>
      <c r="C19" s="8"/>
      <c r="D19" s="5"/>
      <c r="E19" s="33"/>
      <c r="F19" s="4"/>
      <c r="G19" s="4"/>
      <c r="H19" s="7"/>
      <c r="I19" s="4"/>
      <c r="J19" s="7"/>
    </row>
    <row r="20" spans="1:10">
      <c r="A20" s="4"/>
      <c r="C20" s="8">
        <v>5</v>
      </c>
      <c r="D20" s="5"/>
      <c r="E20" s="33">
        <f>G20*$F$2</f>
        <v>20230</v>
      </c>
      <c r="F20" s="4"/>
      <c r="G20" s="26">
        <f>I20+$C$5</f>
        <v>14.45</v>
      </c>
      <c r="H20" s="7"/>
      <c r="I20" s="26">
        <v>13.45</v>
      </c>
      <c r="J20" s="7"/>
    </row>
    <row r="21" spans="1:10">
      <c r="A21" s="4"/>
      <c r="C21" s="8"/>
      <c r="D21" s="5"/>
      <c r="E21" s="33"/>
      <c r="F21" s="4"/>
      <c r="G21" s="4"/>
      <c r="H21" s="7"/>
      <c r="I21" s="4"/>
      <c r="J21" s="7"/>
    </row>
    <row r="22" spans="1:10">
      <c r="A22" s="4"/>
      <c r="C22" s="8">
        <v>6</v>
      </c>
      <c r="D22" s="5"/>
      <c r="E22" s="33">
        <f>G22*$F$2</f>
        <v>20397.999999999996</v>
      </c>
      <c r="F22" s="4"/>
      <c r="G22" s="26">
        <f>I22+$C$5</f>
        <v>14.569999999999999</v>
      </c>
      <c r="H22" s="7"/>
      <c r="I22" s="26">
        <v>13.569999999999999</v>
      </c>
      <c r="J22" s="7"/>
    </row>
    <row r="23" spans="1:10">
      <c r="A23" s="4"/>
      <c r="C23" s="8"/>
      <c r="D23" s="5"/>
      <c r="E23" s="33"/>
      <c r="F23" s="4"/>
      <c r="G23" s="4"/>
      <c r="H23" s="7"/>
      <c r="I23" s="4"/>
      <c r="J23" s="7"/>
    </row>
    <row r="24" spans="1:10">
      <c r="A24" s="4"/>
      <c r="C24" s="8">
        <v>7</v>
      </c>
      <c r="D24" s="5"/>
      <c r="E24" s="33">
        <f>G24*$F$2</f>
        <v>20566</v>
      </c>
      <c r="F24" s="4"/>
      <c r="G24" s="26">
        <f>I24+$C$5</f>
        <v>14.69</v>
      </c>
      <c r="H24" s="7"/>
      <c r="I24" s="26">
        <v>13.69</v>
      </c>
      <c r="J24" s="7"/>
    </row>
    <row r="25" spans="1:10">
      <c r="A25" s="4"/>
      <c r="C25" s="8"/>
      <c r="D25" s="5"/>
      <c r="E25" s="33"/>
      <c r="F25" s="4"/>
      <c r="G25" s="4"/>
      <c r="H25" s="7"/>
      <c r="I25" s="4"/>
      <c r="J25" s="7"/>
    </row>
    <row r="26" spans="1:10">
      <c r="A26" s="4"/>
      <c r="C26" s="8">
        <v>8</v>
      </c>
      <c r="D26" s="5"/>
      <c r="E26" s="33">
        <f>G26*$F$2</f>
        <v>20747.999999999996</v>
      </c>
      <c r="F26" s="4"/>
      <c r="G26" s="26">
        <f>I26+$C$5</f>
        <v>14.819999999999999</v>
      </c>
      <c r="H26" s="7"/>
      <c r="I26" s="26">
        <v>13.819999999999999</v>
      </c>
      <c r="J26" s="7"/>
    </row>
    <row r="27" spans="1:10">
      <c r="A27" s="4"/>
      <c r="C27" s="8"/>
      <c r="D27" s="5"/>
      <c r="E27" s="33"/>
      <c r="F27" s="4"/>
      <c r="G27" s="4"/>
      <c r="H27" s="7"/>
      <c r="I27" s="4"/>
      <c r="J27" s="7"/>
    </row>
    <row r="28" spans="1:10">
      <c r="A28" s="4"/>
      <c r="C28" s="8">
        <v>9</v>
      </c>
      <c r="D28" s="5"/>
      <c r="E28" s="33">
        <f>G28*$F$2</f>
        <v>20916</v>
      </c>
      <c r="F28" s="4"/>
      <c r="G28" s="26">
        <f>I28+$C$5</f>
        <v>14.94</v>
      </c>
      <c r="H28" s="7"/>
      <c r="I28" s="26">
        <v>13.94</v>
      </c>
      <c r="J28" s="7"/>
    </row>
    <row r="29" spans="1:10">
      <c r="A29" s="4"/>
      <c r="C29" s="8"/>
      <c r="D29" s="5"/>
      <c r="E29" s="33"/>
      <c r="F29" s="4"/>
      <c r="G29" s="4"/>
      <c r="H29" s="7"/>
      <c r="I29" s="4"/>
      <c r="J29" s="7"/>
    </row>
    <row r="30" spans="1:10">
      <c r="A30" s="4"/>
      <c r="C30" s="8">
        <v>10</v>
      </c>
      <c r="D30" s="5"/>
      <c r="E30" s="33">
        <f>G30*$F$2</f>
        <v>21084</v>
      </c>
      <c r="F30" s="4"/>
      <c r="G30" s="26">
        <f>I30+$C$5</f>
        <v>15.059999999999999</v>
      </c>
      <c r="H30" s="7"/>
      <c r="I30" s="26">
        <v>14.059999999999999</v>
      </c>
      <c r="J30" s="7"/>
    </row>
    <row r="31" spans="1:10">
      <c r="A31" s="4"/>
      <c r="C31" s="8"/>
      <c r="D31" s="5"/>
      <c r="E31" s="33"/>
      <c r="F31" s="4"/>
      <c r="G31" s="4"/>
      <c r="H31" s="7"/>
      <c r="I31" s="4"/>
      <c r="J31" s="7"/>
    </row>
    <row r="32" spans="1:10">
      <c r="A32" s="4"/>
      <c r="C32" s="8">
        <v>11</v>
      </c>
      <c r="D32" s="5"/>
      <c r="E32" s="33">
        <f>G32*$F$2</f>
        <v>21266</v>
      </c>
      <c r="F32" s="4"/>
      <c r="G32" s="26">
        <f>I32+$C$5</f>
        <v>15.19</v>
      </c>
      <c r="H32" s="7"/>
      <c r="I32" s="26">
        <v>14.19</v>
      </c>
      <c r="J32" s="7"/>
    </row>
    <row r="33" spans="1:10">
      <c r="A33" s="4"/>
      <c r="C33" s="8"/>
      <c r="D33" s="5"/>
      <c r="E33" s="33"/>
      <c r="F33" s="4"/>
      <c r="G33" s="4"/>
      <c r="H33" s="7"/>
      <c r="I33" s="4"/>
      <c r="J33" s="7"/>
    </row>
    <row r="34" spans="1:10">
      <c r="A34" s="4"/>
      <c r="C34" s="8">
        <v>12</v>
      </c>
      <c r="D34" s="5"/>
      <c r="E34" s="33">
        <f>G34*$F$2</f>
        <v>21434</v>
      </c>
      <c r="F34" s="4"/>
      <c r="G34" s="26">
        <f>I34+$C$5</f>
        <v>15.309999999999999</v>
      </c>
      <c r="H34" s="7"/>
      <c r="I34" s="26">
        <v>14.309999999999999</v>
      </c>
      <c r="J34" s="7"/>
    </row>
    <row r="35" spans="1:10">
      <c r="A35" s="4"/>
      <c r="C35" s="8"/>
      <c r="D35" s="5"/>
      <c r="E35" s="33"/>
      <c r="F35" s="4"/>
      <c r="G35" s="4"/>
      <c r="H35" s="7"/>
      <c r="I35" s="4"/>
      <c r="J35" s="7"/>
    </row>
    <row r="36" spans="1:10">
      <c r="A36" s="4"/>
      <c r="C36" s="8">
        <v>13</v>
      </c>
      <c r="D36" s="5"/>
      <c r="E36" s="33">
        <f>G36*$F$2</f>
        <v>21616</v>
      </c>
      <c r="F36" s="4"/>
      <c r="G36" s="26">
        <f>I36+$C$5</f>
        <v>15.44</v>
      </c>
      <c r="H36" s="7"/>
      <c r="I36" s="26">
        <v>14.44</v>
      </c>
      <c r="J36" s="7"/>
    </row>
    <row r="37" spans="1:10">
      <c r="A37" s="4"/>
      <c r="C37" s="8"/>
      <c r="D37" s="5"/>
      <c r="E37" s="33"/>
      <c r="F37" s="4"/>
      <c r="G37" s="4"/>
      <c r="H37" s="7"/>
      <c r="I37" s="4"/>
      <c r="J37" s="7"/>
    </row>
    <row r="38" spans="1:10">
      <c r="A38" s="4"/>
      <c r="C38" s="8">
        <v>14</v>
      </c>
      <c r="D38" s="5"/>
      <c r="E38" s="33">
        <f>G38*$F$2</f>
        <v>21797.999999999996</v>
      </c>
      <c r="F38" s="4"/>
      <c r="G38" s="26">
        <f>I38+$C$5</f>
        <v>15.569999999999999</v>
      </c>
      <c r="H38" s="7"/>
      <c r="I38" s="26">
        <v>14.569999999999999</v>
      </c>
      <c r="J38" s="7"/>
    </row>
    <row r="39" spans="1:10">
      <c r="A39" s="4"/>
      <c r="C39" s="8"/>
      <c r="D39" s="5"/>
      <c r="E39" s="33"/>
      <c r="F39" s="4"/>
      <c r="G39" s="4"/>
      <c r="H39" s="7"/>
      <c r="I39" s="4"/>
      <c r="J39" s="7"/>
    </row>
    <row r="40" spans="1:10">
      <c r="A40" s="4"/>
      <c r="C40" s="8">
        <v>15</v>
      </c>
      <c r="D40" s="5"/>
      <c r="E40" s="33">
        <f>G40*$F$2</f>
        <v>21980</v>
      </c>
      <c r="F40" s="4"/>
      <c r="G40" s="26">
        <f>I40+$C$5</f>
        <v>15.7</v>
      </c>
      <c r="H40" s="7"/>
      <c r="I40" s="26">
        <v>14.7</v>
      </c>
      <c r="J40" s="7"/>
    </row>
    <row r="41" spans="1:10">
      <c r="A41" s="4"/>
      <c r="C41" s="4"/>
      <c r="D41" s="4"/>
      <c r="E41" s="33"/>
      <c r="F41" s="4"/>
      <c r="G41" s="4"/>
      <c r="H41" s="7"/>
      <c r="I41" s="4"/>
      <c r="J41" s="7"/>
    </row>
    <row r="42" spans="1:10">
      <c r="A42" s="4"/>
      <c r="C42" s="8">
        <v>16</v>
      </c>
      <c r="D42" s="5"/>
      <c r="E42" s="33">
        <f>G42*$F$2</f>
        <v>22147.999999999996</v>
      </c>
      <c r="F42" s="4"/>
      <c r="G42" s="26">
        <f>I42+$C$5</f>
        <v>15.819999999999999</v>
      </c>
      <c r="H42" s="4"/>
      <c r="I42" s="26">
        <v>14.819999999999999</v>
      </c>
      <c r="J42" s="4"/>
    </row>
    <row r="43" spans="1:10">
      <c r="A43" s="4"/>
      <c r="C43" s="4"/>
      <c r="D43" s="4"/>
      <c r="E43" s="33"/>
      <c r="F43" s="4"/>
      <c r="G43" s="4"/>
      <c r="H43" s="7"/>
      <c r="I43" s="4"/>
      <c r="J43" s="7"/>
    </row>
    <row r="44" spans="1:10">
      <c r="A44" s="4"/>
      <c r="C44" s="8">
        <v>17</v>
      </c>
      <c r="D44" s="5"/>
      <c r="E44" s="33">
        <f>G44*$F$2</f>
        <v>22330</v>
      </c>
      <c r="F44" s="4"/>
      <c r="G44" s="26">
        <f>I44+$C$5</f>
        <v>15.95</v>
      </c>
      <c r="H44" s="4"/>
      <c r="I44" s="26">
        <v>14.95</v>
      </c>
      <c r="J44" s="4"/>
    </row>
    <row r="45" spans="1:10">
      <c r="A45" s="4"/>
      <c r="C45" s="4"/>
      <c r="D45" s="4"/>
      <c r="E45" s="33"/>
      <c r="F45" s="4"/>
      <c r="G45" s="4"/>
      <c r="H45" s="7"/>
      <c r="I45" s="4"/>
      <c r="J45" s="7"/>
    </row>
    <row r="46" spans="1:10">
      <c r="A46" s="4"/>
      <c r="C46" s="8">
        <v>18</v>
      </c>
      <c r="D46" s="5"/>
      <c r="E46" s="33">
        <f>G46*$F$2</f>
        <v>22511.999999999996</v>
      </c>
      <c r="F46" s="4"/>
      <c r="G46" s="26">
        <f>I46+$C$5</f>
        <v>16.079999999999998</v>
      </c>
      <c r="H46" s="4"/>
      <c r="I46" s="26">
        <v>15.079999999999998</v>
      </c>
      <c r="J46" s="4"/>
    </row>
    <row r="47" spans="1:10">
      <c r="A47" s="4"/>
      <c r="C47" s="4"/>
      <c r="D47" s="4"/>
      <c r="E47" s="33"/>
      <c r="F47" s="4"/>
      <c r="G47" s="4"/>
      <c r="H47" s="7"/>
      <c r="I47" s="4"/>
      <c r="J47" s="7"/>
    </row>
    <row r="48" spans="1:10">
      <c r="A48" s="4"/>
      <c r="C48" s="8">
        <v>19</v>
      </c>
      <c r="D48" s="5"/>
      <c r="E48" s="33">
        <f>G48*$F$2</f>
        <v>22680</v>
      </c>
      <c r="F48" s="4"/>
      <c r="G48" s="26">
        <f>I48+$C$5</f>
        <v>16.2</v>
      </c>
      <c r="H48" s="4"/>
      <c r="I48" s="26">
        <v>15.2</v>
      </c>
      <c r="J48" s="4"/>
    </row>
    <row r="49" spans="1:10">
      <c r="A49" s="4"/>
      <c r="C49" s="4"/>
      <c r="D49" s="4"/>
      <c r="E49" s="33"/>
      <c r="F49" s="4"/>
      <c r="G49" s="4"/>
      <c r="H49" s="7"/>
      <c r="I49" s="4"/>
      <c r="J49" s="7"/>
    </row>
    <row r="50" spans="1:10">
      <c r="A50" s="4"/>
      <c r="C50" s="8">
        <v>20</v>
      </c>
      <c r="D50" s="5"/>
      <c r="E50" s="33">
        <f>G50*$F$2</f>
        <v>22876</v>
      </c>
      <c r="F50" s="4"/>
      <c r="G50" s="26">
        <f>I50+$C$5</f>
        <v>16.34</v>
      </c>
      <c r="H50" s="4"/>
      <c r="I50" s="26">
        <v>15.34</v>
      </c>
      <c r="J50" s="4"/>
    </row>
    <row r="55" spans="1:10">
      <c r="B55" s="85" t="s">
        <v>109</v>
      </c>
      <c r="C55" s="86"/>
      <c r="D55" s="86"/>
      <c r="E55" s="86"/>
      <c r="F55" s="87"/>
      <c r="G55" s="86"/>
      <c r="H55" s="86"/>
    </row>
    <row r="56" spans="1:10">
      <c r="C56" s="88" t="s">
        <v>110</v>
      </c>
      <c r="D56" s="18"/>
      <c r="E56" s="18"/>
      <c r="F56" s="87"/>
      <c r="G56" s="88" t="s">
        <v>111</v>
      </c>
      <c r="H56" s="18"/>
    </row>
    <row r="59" spans="1:10">
      <c r="B59" s="85" t="s">
        <v>109</v>
      </c>
      <c r="C59" s="86"/>
      <c r="D59" s="86"/>
      <c r="E59" s="86"/>
      <c r="F59" s="87"/>
      <c r="G59" s="86"/>
      <c r="H59" s="86"/>
    </row>
    <row r="60" spans="1:10">
      <c r="C60" s="88" t="s">
        <v>112</v>
      </c>
      <c r="D60" s="18"/>
      <c r="E60" s="18"/>
      <c r="F60" s="87"/>
      <c r="G60" s="88" t="s">
        <v>111</v>
      </c>
      <c r="H60" s="18"/>
    </row>
    <row r="63" spans="1:10">
      <c r="B63" s="4" t="s">
        <v>117</v>
      </c>
      <c r="C63" s="83">
        <v>1</v>
      </c>
      <c r="D63" s="62" t="s">
        <v>103</v>
      </c>
    </row>
    <row r="64" spans="1:10">
      <c r="B64" s="4" t="s">
        <v>101</v>
      </c>
      <c r="C64" s="83">
        <v>0.5</v>
      </c>
      <c r="D64" s="62" t="s">
        <v>103</v>
      </c>
    </row>
    <row r="65" spans="2:4">
      <c r="B65" s="4" t="s">
        <v>81</v>
      </c>
      <c r="C65" s="82">
        <v>0</v>
      </c>
    </row>
    <row r="66" spans="2:4">
      <c r="B66" s="4" t="s">
        <v>77</v>
      </c>
      <c r="C66" s="82">
        <v>0</v>
      </c>
    </row>
    <row r="67" spans="2:4">
      <c r="B67" s="4" t="s">
        <v>58</v>
      </c>
      <c r="C67" s="83">
        <v>0.35</v>
      </c>
      <c r="D67" s="62" t="s">
        <v>103</v>
      </c>
    </row>
    <row r="68" spans="2:4">
      <c r="B68" s="4" t="s">
        <v>53</v>
      </c>
      <c r="C68" s="83">
        <v>0.36</v>
      </c>
      <c r="D68" s="62" t="s">
        <v>103</v>
      </c>
    </row>
  </sheetData>
  <printOptions horizontalCentered="1"/>
  <pageMargins left="0.5" right="0.5" top="0.5" bottom="0.25" header="0.25" footer="0.25"/>
  <pageSetup scale="80" fitToHeight="2" orientation="portrait" blackAndWhite="1" r:id="rId1"/>
  <headerFooter>
    <oddHeader>&amp;RPage &amp;P of &amp;N</oddHeader>
  </headerFooter>
  <rowBreaks count="1" manualBreakCount="1">
    <brk id="60" max="7"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80"/>
  <sheetViews>
    <sheetView zoomScaleNormal="100" workbookViewId="0">
      <pane ySplit="8" topLeftCell="A9" activePane="bottomLeft" state="frozen"/>
      <selection pane="bottomLeft" activeCell="C5" sqref="C5"/>
    </sheetView>
  </sheetViews>
  <sheetFormatPr defaultRowHeight="15"/>
  <cols>
    <col min="1" max="1" width="5.6640625" customWidth="1"/>
    <col min="2" max="2" width="10.6640625" customWidth="1"/>
    <col min="3" max="3" width="6.6640625" customWidth="1"/>
    <col min="4" max="4" width="7.6640625" customWidth="1"/>
    <col min="5" max="5" width="10.6640625" customWidth="1"/>
    <col min="6" max="6" width="7.6640625" customWidth="1"/>
    <col min="7" max="8" width="10.6640625" customWidth="1"/>
    <col min="9" max="9" width="7.6640625" customWidth="1"/>
    <col min="10" max="10" width="10.6640625" customWidth="1"/>
    <col min="11" max="11" width="2.6640625" customWidth="1"/>
    <col min="12" max="12" width="10.6640625" customWidth="1"/>
  </cols>
  <sheetData>
    <row r="1" spans="2:13" ht="18">
      <c r="B1" s="29" t="s">
        <v>34</v>
      </c>
      <c r="C1" s="18"/>
      <c r="D1" s="18"/>
      <c r="E1" s="18"/>
      <c r="F1" s="18"/>
      <c r="G1" s="18"/>
      <c r="H1" s="18"/>
    </row>
    <row r="2" spans="2:13" ht="18">
      <c r="B2" s="24" t="str">
        <f>Certified!A4</f>
        <v>2022-2023 SALARY SCHEDULE</v>
      </c>
      <c r="C2" s="18"/>
      <c r="D2" s="18"/>
      <c r="E2" s="18"/>
      <c r="F2" s="18"/>
      <c r="G2" s="18"/>
      <c r="H2" s="18"/>
    </row>
    <row r="3" spans="2:13" ht="18">
      <c r="B3" s="24" t="str">
        <f>Certified!A5</f>
        <v>EFFECTIVE JULY 1, 2022</v>
      </c>
      <c r="C3" s="18"/>
      <c r="D3" s="18"/>
      <c r="E3" s="18"/>
      <c r="F3" s="18"/>
      <c r="G3" s="18"/>
      <c r="H3" s="18"/>
    </row>
    <row r="4" spans="2:13" ht="18.75" thickBot="1">
      <c r="B4" s="24"/>
      <c r="D4" s="64">
        <v>1</v>
      </c>
      <c r="E4" s="62" t="s">
        <v>84</v>
      </c>
      <c r="F4" s="18"/>
      <c r="G4" s="18"/>
      <c r="H4" s="18"/>
      <c r="J4" s="68" t="s">
        <v>76</v>
      </c>
      <c r="K4" s="67"/>
      <c r="L4" s="67"/>
    </row>
    <row r="5" spans="2:13" ht="18">
      <c r="B5" s="46"/>
      <c r="G5" s="13" t="s">
        <v>83</v>
      </c>
      <c r="J5" s="5"/>
      <c r="L5" s="13" t="s">
        <v>83</v>
      </c>
    </row>
    <row r="6" spans="2:13" ht="18">
      <c r="B6" s="24"/>
      <c r="E6" s="13" t="s">
        <v>82</v>
      </c>
      <c r="G6" s="13" t="s">
        <v>85</v>
      </c>
      <c r="J6" s="13" t="s">
        <v>81</v>
      </c>
      <c r="L6" s="13" t="s">
        <v>85</v>
      </c>
    </row>
    <row r="7" spans="2:13" ht="15.75">
      <c r="C7" s="38" t="s">
        <v>104</v>
      </c>
      <c r="E7" s="40" t="s">
        <v>37</v>
      </c>
      <c r="G7" s="40" t="s">
        <v>37</v>
      </c>
      <c r="J7" s="40" t="s">
        <v>37</v>
      </c>
      <c r="L7" s="40" t="s">
        <v>37</v>
      </c>
    </row>
    <row r="8" spans="2:13" ht="15.75">
      <c r="C8" s="39" t="s">
        <v>26</v>
      </c>
      <c r="E8" s="41" t="s">
        <v>32</v>
      </c>
      <c r="G8" s="41" t="s">
        <v>32</v>
      </c>
      <c r="J8" s="41" t="s">
        <v>32</v>
      </c>
      <c r="L8" s="41" t="s">
        <v>32</v>
      </c>
    </row>
    <row r="9" spans="2:13">
      <c r="C9" s="47"/>
      <c r="E9" s="48"/>
      <c r="J9" s="48"/>
    </row>
    <row r="10" spans="2:13">
      <c r="C10" s="31">
        <v>0</v>
      </c>
      <c r="E10" s="36">
        <f>J10+$D$4</f>
        <v>16.759999999999998</v>
      </c>
      <c r="G10" s="36">
        <f>L10+$D$4</f>
        <v>21.46</v>
      </c>
      <c r="J10" s="36">
        <v>15.76</v>
      </c>
      <c r="L10" s="36">
        <v>20.46</v>
      </c>
      <c r="M10" s="73"/>
    </row>
    <row r="11" spans="2:13">
      <c r="C11" s="31"/>
      <c r="E11" s="36"/>
      <c r="J11" s="36"/>
      <c r="L11" s="36"/>
    </row>
    <row r="12" spans="2:13">
      <c r="C12" s="31">
        <v>1</v>
      </c>
      <c r="E12" s="36">
        <f>J12+$D$4</f>
        <v>16.88</v>
      </c>
      <c r="G12" s="36">
        <f>L12+$D$4</f>
        <v>21.58</v>
      </c>
      <c r="J12" s="36">
        <v>15.879999999999999</v>
      </c>
      <c r="L12" s="36">
        <v>20.58</v>
      </c>
    </row>
    <row r="13" spans="2:13">
      <c r="C13" s="31"/>
      <c r="E13" s="36"/>
      <c r="J13" s="36"/>
      <c r="L13" s="36"/>
    </row>
    <row r="14" spans="2:13">
      <c r="C14" s="31">
        <v>2</v>
      </c>
      <c r="E14" s="36">
        <f>J14+$D$4</f>
        <v>17</v>
      </c>
      <c r="G14" s="36">
        <f>L14+$D$4</f>
        <v>21.7</v>
      </c>
      <c r="J14" s="36">
        <v>16</v>
      </c>
      <c r="L14" s="36">
        <v>20.7</v>
      </c>
    </row>
    <row r="15" spans="2:13">
      <c r="C15" s="31"/>
      <c r="E15" s="36"/>
      <c r="J15" s="36"/>
      <c r="L15" s="36"/>
    </row>
    <row r="16" spans="2:13">
      <c r="C16" s="31">
        <v>3</v>
      </c>
      <c r="E16" s="36">
        <f>J16+$D$4</f>
        <v>17.13</v>
      </c>
      <c r="G16" s="36">
        <f>L16+$D$4</f>
        <v>21.83</v>
      </c>
      <c r="J16" s="36">
        <v>16.13</v>
      </c>
      <c r="L16" s="36">
        <v>20.83</v>
      </c>
    </row>
    <row r="17" spans="3:12">
      <c r="C17" s="31"/>
      <c r="E17" s="36"/>
      <c r="J17" s="36"/>
      <c r="L17" s="36"/>
    </row>
    <row r="18" spans="3:12">
      <c r="C18" s="31">
        <v>4</v>
      </c>
      <c r="E18" s="36">
        <f>J18+$D$4</f>
        <v>17.25</v>
      </c>
      <c r="G18" s="36">
        <f>L18+$D$4</f>
        <v>21.95</v>
      </c>
      <c r="J18" s="36">
        <v>16.25</v>
      </c>
      <c r="L18" s="36">
        <v>20.95</v>
      </c>
    </row>
    <row r="19" spans="3:12">
      <c r="C19" s="31"/>
      <c r="E19" s="36"/>
      <c r="J19" s="36"/>
      <c r="L19" s="36"/>
    </row>
    <row r="20" spans="3:12">
      <c r="C20" s="31">
        <v>5</v>
      </c>
      <c r="E20" s="36">
        <f>J20+$D$4</f>
        <v>17.38</v>
      </c>
      <c r="G20" s="36">
        <f>L20+$D$4</f>
        <v>22.08</v>
      </c>
      <c r="J20" s="36">
        <v>16.38</v>
      </c>
      <c r="L20" s="36">
        <v>21.08</v>
      </c>
    </row>
    <row r="21" spans="3:12">
      <c r="C21" s="31"/>
      <c r="E21" s="36"/>
      <c r="J21" s="36"/>
      <c r="L21" s="36"/>
    </row>
    <row r="22" spans="3:12">
      <c r="C22" s="31">
        <v>6</v>
      </c>
      <c r="E22" s="36">
        <f>J22+$D$4</f>
        <v>17.510000000000002</v>
      </c>
      <c r="G22" s="36">
        <f>L22+$D$4</f>
        <v>22.21</v>
      </c>
      <c r="J22" s="36">
        <v>16.510000000000002</v>
      </c>
      <c r="L22" s="36">
        <v>21.21</v>
      </c>
    </row>
    <row r="23" spans="3:12">
      <c r="C23" s="31"/>
      <c r="E23" s="36"/>
      <c r="J23" s="36"/>
      <c r="L23" s="36"/>
    </row>
    <row r="24" spans="3:12">
      <c r="C24" s="31">
        <v>7</v>
      </c>
      <c r="E24" s="36">
        <f>J24+$D$4</f>
        <v>17.64</v>
      </c>
      <c r="G24" s="36">
        <f>L24+$D$4</f>
        <v>22.34</v>
      </c>
      <c r="J24" s="36">
        <v>16.64</v>
      </c>
      <c r="L24" s="36">
        <v>21.34</v>
      </c>
    </row>
    <row r="25" spans="3:12">
      <c r="C25" s="31"/>
      <c r="E25" s="36"/>
      <c r="J25" s="36"/>
      <c r="L25" s="36"/>
    </row>
    <row r="26" spans="3:12">
      <c r="C26" s="31">
        <v>8</v>
      </c>
      <c r="E26" s="36">
        <f>J26+$D$4</f>
        <v>17.77</v>
      </c>
      <c r="G26" s="36">
        <f>L26+$D$4</f>
        <v>22.47</v>
      </c>
      <c r="J26" s="36">
        <v>16.77</v>
      </c>
      <c r="L26" s="36">
        <v>21.47</v>
      </c>
    </row>
    <row r="27" spans="3:12">
      <c r="C27" s="31"/>
      <c r="E27" s="36"/>
      <c r="J27" s="36"/>
      <c r="L27" s="36"/>
    </row>
    <row r="28" spans="3:12">
      <c r="C28" s="31">
        <v>9</v>
      </c>
      <c r="E28" s="36">
        <f>J28+$D$4</f>
        <v>17.900000000000002</v>
      </c>
      <c r="G28" s="36">
        <f>L28+$D$4</f>
        <v>22.6</v>
      </c>
      <c r="J28" s="36">
        <v>16.900000000000002</v>
      </c>
      <c r="L28" s="36">
        <v>21.6</v>
      </c>
    </row>
    <row r="29" spans="3:12">
      <c r="C29" s="31"/>
      <c r="E29" s="36"/>
      <c r="J29" s="36"/>
      <c r="L29" s="36"/>
    </row>
    <row r="30" spans="3:12">
      <c r="C30" s="31">
        <v>10</v>
      </c>
      <c r="E30" s="36">
        <f>J30+$D$4</f>
        <v>18.03</v>
      </c>
      <c r="G30" s="36">
        <f>L30+$D$4</f>
        <v>22.73</v>
      </c>
      <c r="J30" s="36">
        <v>17.03</v>
      </c>
      <c r="L30" s="36">
        <v>21.73</v>
      </c>
    </row>
    <row r="31" spans="3:12">
      <c r="C31" s="31"/>
      <c r="E31" s="36"/>
      <c r="J31" s="36"/>
      <c r="L31" s="36"/>
    </row>
    <row r="32" spans="3:12">
      <c r="C32" s="31">
        <v>11</v>
      </c>
      <c r="E32" s="36">
        <f>J32+$D$4</f>
        <v>18.170000000000002</v>
      </c>
      <c r="G32" s="36">
        <f>L32+$D$4</f>
        <v>22.87</v>
      </c>
      <c r="J32" s="36">
        <v>17.170000000000002</v>
      </c>
      <c r="L32" s="36">
        <v>21.87</v>
      </c>
    </row>
    <row r="33" spans="3:12">
      <c r="C33" s="31"/>
      <c r="E33" s="36"/>
      <c r="J33" s="36"/>
      <c r="L33" s="36"/>
    </row>
    <row r="34" spans="3:12">
      <c r="C34" s="31">
        <v>12</v>
      </c>
      <c r="E34" s="36">
        <f>J34+$D$4</f>
        <v>18.3</v>
      </c>
      <c r="G34" s="36">
        <f>L34+$D$4</f>
        <v>23</v>
      </c>
      <c r="J34" s="36">
        <v>17.3</v>
      </c>
      <c r="L34" s="36">
        <v>22</v>
      </c>
    </row>
    <row r="35" spans="3:12">
      <c r="C35" s="31"/>
      <c r="E35" s="36"/>
      <c r="J35" s="36"/>
      <c r="L35" s="36"/>
    </row>
    <row r="36" spans="3:12">
      <c r="C36" s="31">
        <v>13</v>
      </c>
      <c r="E36" s="36">
        <f>J36+$D$4</f>
        <v>18.440000000000001</v>
      </c>
      <c r="G36" s="36">
        <f>L36+$D$4</f>
        <v>23.14</v>
      </c>
      <c r="J36" s="36">
        <v>17.440000000000001</v>
      </c>
      <c r="L36" s="36">
        <v>22.14</v>
      </c>
    </row>
    <row r="37" spans="3:12">
      <c r="C37" s="31"/>
      <c r="E37" s="36"/>
      <c r="J37" s="36"/>
      <c r="L37" s="36"/>
    </row>
    <row r="38" spans="3:12">
      <c r="C38" s="31">
        <v>14</v>
      </c>
      <c r="E38" s="36">
        <f>J38+$D$4</f>
        <v>18.57</v>
      </c>
      <c r="G38" s="36">
        <f>L38+$D$4</f>
        <v>23.27</v>
      </c>
      <c r="J38" s="36">
        <v>17.57</v>
      </c>
      <c r="L38" s="36">
        <v>22.27</v>
      </c>
    </row>
    <row r="39" spans="3:12">
      <c r="C39" s="31"/>
      <c r="E39" s="36"/>
      <c r="J39" s="36"/>
      <c r="L39" s="36"/>
    </row>
    <row r="40" spans="3:12">
      <c r="C40" s="31">
        <v>15</v>
      </c>
      <c r="E40" s="36">
        <f>J40+$D$4</f>
        <v>18.71</v>
      </c>
      <c r="G40" s="36">
        <f>L40+$D$4</f>
        <v>23.41</v>
      </c>
      <c r="J40" s="36">
        <v>17.71</v>
      </c>
      <c r="L40" s="36">
        <v>22.41</v>
      </c>
    </row>
    <row r="41" spans="3:12">
      <c r="C41" s="31"/>
      <c r="E41" s="36"/>
      <c r="J41" s="36"/>
      <c r="L41" s="36"/>
    </row>
    <row r="42" spans="3:12">
      <c r="C42" s="31">
        <v>16</v>
      </c>
      <c r="E42" s="36">
        <f>J42+$D$4</f>
        <v>18.850000000000001</v>
      </c>
      <c r="G42" s="36">
        <f>L42+$D$4</f>
        <v>23.55</v>
      </c>
      <c r="J42" s="36">
        <v>17.850000000000001</v>
      </c>
      <c r="L42" s="36">
        <v>22.55</v>
      </c>
    </row>
    <row r="43" spans="3:12">
      <c r="C43" s="31"/>
      <c r="E43" s="36"/>
      <c r="J43" s="36"/>
      <c r="L43" s="36"/>
    </row>
    <row r="44" spans="3:12">
      <c r="C44" s="31">
        <v>17</v>
      </c>
      <c r="E44" s="36">
        <f>J44+$D$4</f>
        <v>18.990000000000002</v>
      </c>
      <c r="G44" s="36">
        <f>L44+$D$4</f>
        <v>23.69</v>
      </c>
      <c r="J44" s="36">
        <v>17.990000000000002</v>
      </c>
      <c r="L44" s="36">
        <v>22.69</v>
      </c>
    </row>
    <row r="45" spans="3:12">
      <c r="C45" s="31"/>
      <c r="E45" s="36"/>
      <c r="J45" s="36"/>
      <c r="L45" s="36"/>
    </row>
    <row r="46" spans="3:12">
      <c r="C46" s="31">
        <v>18</v>
      </c>
      <c r="E46" s="36">
        <f>J46+$D$4</f>
        <v>19.130000000000003</v>
      </c>
      <c r="G46" s="36">
        <f>L46+$D$4</f>
        <v>23.83</v>
      </c>
      <c r="J46" s="36">
        <v>18.130000000000003</v>
      </c>
      <c r="L46" s="36">
        <v>22.83</v>
      </c>
    </row>
    <row r="47" spans="3:12">
      <c r="C47" s="31"/>
      <c r="E47" s="36"/>
      <c r="J47" s="36"/>
      <c r="L47" s="36"/>
    </row>
    <row r="48" spans="3:12">
      <c r="C48" s="31">
        <v>19</v>
      </c>
      <c r="E48" s="36">
        <f>J48+$D$4</f>
        <v>19.28</v>
      </c>
      <c r="G48" s="36">
        <f>L48+$D$4</f>
        <v>23.98</v>
      </c>
      <c r="J48" s="36">
        <v>18.28</v>
      </c>
      <c r="L48" s="36">
        <v>22.98</v>
      </c>
    </row>
    <row r="49" spans="1:12">
      <c r="C49" s="31"/>
      <c r="E49" s="36"/>
      <c r="J49" s="36"/>
      <c r="L49" s="36"/>
    </row>
    <row r="50" spans="1:12">
      <c r="C50" s="31">
        <v>20</v>
      </c>
      <c r="E50" s="36">
        <f>J50+$D$4</f>
        <v>19.420000000000002</v>
      </c>
      <c r="G50" s="36">
        <f>L50+$D$4</f>
        <v>24.12</v>
      </c>
      <c r="J50" s="36">
        <v>18.420000000000002</v>
      </c>
      <c r="L50" s="36">
        <v>23.12</v>
      </c>
    </row>
    <row r="52" spans="1:12">
      <c r="A52" s="74" t="s">
        <v>46</v>
      </c>
      <c r="B52" s="62" t="s">
        <v>86</v>
      </c>
    </row>
    <row r="53" spans="1:12">
      <c r="B53" s="62" t="s">
        <v>87</v>
      </c>
    </row>
    <row r="54" spans="1:12">
      <c r="B54" s="62" t="s">
        <v>88</v>
      </c>
    </row>
    <row r="55" spans="1:12">
      <c r="B55" s="62" t="s">
        <v>92</v>
      </c>
    </row>
    <row r="56" spans="1:12">
      <c r="B56" s="62" t="s">
        <v>89</v>
      </c>
    </row>
    <row r="57" spans="1:12">
      <c r="B57" s="62" t="s">
        <v>90</v>
      </c>
    </row>
    <row r="58" spans="1:12">
      <c r="B58" s="62" t="s">
        <v>91</v>
      </c>
    </row>
    <row r="59" spans="1:12">
      <c r="B59" s="62"/>
    </row>
    <row r="60" spans="1:12">
      <c r="B60" s="62"/>
    </row>
    <row r="62" spans="1:12">
      <c r="B62" s="85" t="s">
        <v>109</v>
      </c>
      <c r="C62" s="86"/>
      <c r="D62" s="86"/>
      <c r="E62" s="86"/>
      <c r="F62" s="87"/>
      <c r="G62" s="86"/>
      <c r="H62" s="86"/>
    </row>
    <row r="63" spans="1:12">
      <c r="C63" s="88" t="s">
        <v>110</v>
      </c>
      <c r="D63" s="18"/>
      <c r="E63" s="18"/>
      <c r="F63" s="87"/>
      <c r="G63" s="88" t="s">
        <v>111</v>
      </c>
      <c r="H63" s="18"/>
    </row>
    <row r="66" spans="2:8">
      <c r="B66" s="85" t="s">
        <v>109</v>
      </c>
      <c r="C66" s="86"/>
      <c r="D66" s="86"/>
      <c r="E66" s="86"/>
      <c r="F66" s="87"/>
      <c r="G66" s="86"/>
      <c r="H66" s="86"/>
    </row>
    <row r="67" spans="2:8">
      <c r="C67" s="88" t="s">
        <v>112</v>
      </c>
      <c r="D67" s="18"/>
      <c r="E67" s="18"/>
      <c r="F67" s="87"/>
      <c r="G67" s="88" t="s">
        <v>111</v>
      </c>
      <c r="H67" s="18"/>
    </row>
    <row r="70" spans="2:8">
      <c r="B70" s="4" t="s">
        <v>117</v>
      </c>
      <c r="C70" s="83">
        <v>1</v>
      </c>
      <c r="D70" s="62" t="s">
        <v>103</v>
      </c>
    </row>
    <row r="71" spans="2:8">
      <c r="B71" s="4" t="s">
        <v>101</v>
      </c>
      <c r="C71" s="83">
        <v>0.5</v>
      </c>
      <c r="D71" s="62" t="s">
        <v>103</v>
      </c>
    </row>
    <row r="72" spans="2:8">
      <c r="B72" s="4" t="s">
        <v>81</v>
      </c>
      <c r="C72" s="82">
        <v>0</v>
      </c>
    </row>
    <row r="73" spans="2:8">
      <c r="B73" s="4" t="s">
        <v>77</v>
      </c>
      <c r="C73" s="82">
        <v>0</v>
      </c>
    </row>
    <row r="74" spans="2:8">
      <c r="B74" s="4" t="s">
        <v>58</v>
      </c>
      <c r="C74" s="83">
        <v>0.35</v>
      </c>
      <c r="D74" s="62" t="s">
        <v>103</v>
      </c>
    </row>
    <row r="75" spans="2:8">
      <c r="B75" s="4" t="s">
        <v>53</v>
      </c>
      <c r="C75" s="83">
        <v>0.36</v>
      </c>
      <c r="D75" s="62" t="s">
        <v>103</v>
      </c>
    </row>
    <row r="76" spans="2:8">
      <c r="B76" s="57" t="s">
        <v>45</v>
      </c>
      <c r="C76" s="83">
        <v>0.5</v>
      </c>
      <c r="D76" s="62" t="s">
        <v>103</v>
      </c>
    </row>
    <row r="77" spans="2:8">
      <c r="B77" s="56" t="s">
        <v>44</v>
      </c>
      <c r="C77" s="80">
        <v>250</v>
      </c>
      <c r="D77" s="47" t="s">
        <v>102</v>
      </c>
    </row>
    <row r="78" spans="2:8">
      <c r="B78" s="56" t="s">
        <v>43</v>
      </c>
      <c r="C78" s="81">
        <v>0</v>
      </c>
    </row>
    <row r="79" spans="2:8">
      <c r="B79" s="4" t="s">
        <v>42</v>
      </c>
      <c r="C79" s="81">
        <v>0.01</v>
      </c>
    </row>
    <row r="80" spans="2:8">
      <c r="B80" s="56" t="s">
        <v>41</v>
      </c>
      <c r="C80" s="81">
        <v>0.03</v>
      </c>
    </row>
  </sheetData>
  <printOptions horizontalCentered="1"/>
  <pageMargins left="0.5" right="0.5" top="0.5" bottom="0.25" header="0.25" footer="0.25"/>
  <pageSetup scale="72" orientation="portrait" blackAndWhite="1" r:id="rId1"/>
  <headerFooter>
    <oddHeader>&amp;RPage &amp;P of &amp;N</oddHeader>
  </headerFooter>
  <rowBreaks count="1" manualBreakCount="1">
    <brk id="67" max="8"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72"/>
  <sheetViews>
    <sheetView zoomScaleNormal="100" workbookViewId="0">
      <pane ySplit="7" topLeftCell="A8" activePane="bottomLeft" state="frozen"/>
      <selection pane="bottomLeft" activeCell="B5" sqref="B5"/>
    </sheetView>
  </sheetViews>
  <sheetFormatPr defaultRowHeight="15"/>
  <cols>
    <col min="1" max="1" width="5.6640625" customWidth="1"/>
    <col min="2" max="2" width="9.6640625" customWidth="1"/>
    <col min="3" max="3" width="6.6640625" customWidth="1"/>
    <col min="4" max="4" width="9.6640625" customWidth="1"/>
    <col min="5" max="5" width="4.77734375" customWidth="1"/>
    <col min="6" max="6" width="9.6640625" customWidth="1"/>
    <col min="7" max="7" width="6.6640625" customWidth="1"/>
    <col min="8" max="8" width="9.6640625" customWidth="1"/>
    <col min="9" max="9" width="5.6640625" customWidth="1"/>
    <col min="10" max="10" width="10.6640625" customWidth="1"/>
  </cols>
  <sheetData>
    <row r="1" spans="2:10" ht="18">
      <c r="B1" s="29" t="s">
        <v>114</v>
      </c>
      <c r="C1" s="18"/>
      <c r="D1" s="18"/>
      <c r="E1" s="18"/>
      <c r="F1" s="18"/>
      <c r="G1" s="18"/>
      <c r="H1" s="18"/>
    </row>
    <row r="2" spans="2:10" ht="18">
      <c r="B2" s="24" t="str">
        <f>Certified!A4</f>
        <v>2022-2023 SALARY SCHEDULE</v>
      </c>
      <c r="C2" s="18"/>
      <c r="D2" s="18"/>
      <c r="E2" s="18"/>
      <c r="F2" s="18"/>
      <c r="G2" s="18"/>
      <c r="H2" s="18"/>
    </row>
    <row r="3" spans="2:10" ht="18">
      <c r="B3" s="24" t="str">
        <f>Certified!A5</f>
        <v>EFFECTIVE JULY 1, 2022</v>
      </c>
      <c r="C3" s="18"/>
      <c r="D3" s="18"/>
      <c r="E3" s="18"/>
      <c r="F3" s="18"/>
      <c r="G3" s="18"/>
      <c r="H3" s="18"/>
    </row>
    <row r="4" spans="2:10" ht="18.75" thickBot="1">
      <c r="B4" s="24"/>
      <c r="C4" s="64">
        <v>1</v>
      </c>
      <c r="D4" t="s">
        <v>52</v>
      </c>
      <c r="E4" s="18"/>
      <c r="F4" s="18"/>
      <c r="G4" s="18"/>
      <c r="H4" s="18"/>
      <c r="J4" s="68" t="s">
        <v>76</v>
      </c>
    </row>
    <row r="5" spans="2:10" ht="18">
      <c r="B5" s="24"/>
      <c r="J5" s="13" t="s">
        <v>81</v>
      </c>
    </row>
    <row r="6" spans="2:10" ht="15.75">
      <c r="D6" s="38" t="s">
        <v>25</v>
      </c>
      <c r="F6" s="40" t="s">
        <v>37</v>
      </c>
      <c r="J6" s="40" t="s">
        <v>37</v>
      </c>
    </row>
    <row r="7" spans="2:10" ht="15.75">
      <c r="D7" s="39" t="s">
        <v>26</v>
      </c>
      <c r="F7" s="41" t="s">
        <v>32</v>
      </c>
      <c r="J7" s="41" t="s">
        <v>32</v>
      </c>
    </row>
    <row r="8" spans="2:10">
      <c r="D8" s="47"/>
      <c r="F8" s="48"/>
      <c r="J8" s="48"/>
    </row>
    <row r="9" spans="2:10">
      <c r="D9" s="31">
        <v>0</v>
      </c>
      <c r="F9" s="37">
        <f>J9+$C$4</f>
        <v>11.33</v>
      </c>
      <c r="J9" s="37">
        <v>10.33</v>
      </c>
    </row>
    <row r="10" spans="2:10">
      <c r="D10" s="31"/>
      <c r="F10" s="37"/>
      <c r="J10" s="37"/>
    </row>
    <row r="11" spans="2:10">
      <c r="D11" s="31">
        <v>1</v>
      </c>
      <c r="F11" s="37">
        <f>J11+$C$4</f>
        <v>11.45</v>
      </c>
      <c r="J11" s="37">
        <v>10.45</v>
      </c>
    </row>
    <row r="12" spans="2:10">
      <c r="D12" s="31"/>
      <c r="F12" s="37"/>
      <c r="J12" s="37"/>
    </row>
    <row r="13" spans="2:10">
      <c r="D13" s="31">
        <v>2</v>
      </c>
      <c r="F13" s="37">
        <f>J13+$C$4</f>
        <v>11.57</v>
      </c>
      <c r="J13" s="37">
        <v>10.57</v>
      </c>
    </row>
    <row r="14" spans="2:10">
      <c r="D14" s="31"/>
      <c r="F14" s="37"/>
      <c r="J14" s="37"/>
    </row>
    <row r="15" spans="2:10">
      <c r="D15" s="31">
        <v>3</v>
      </c>
      <c r="F15" s="37">
        <f>J15+$C$4</f>
        <v>11.68</v>
      </c>
      <c r="J15" s="37">
        <v>10.68</v>
      </c>
    </row>
    <row r="16" spans="2:10">
      <c r="D16" s="31"/>
      <c r="F16" s="37"/>
      <c r="J16" s="37"/>
    </row>
    <row r="17" spans="4:10">
      <c r="D17" s="31">
        <v>4</v>
      </c>
      <c r="F17" s="37">
        <f>J17+$C$4</f>
        <v>11.79</v>
      </c>
      <c r="J17" s="37">
        <v>10.79</v>
      </c>
    </row>
    <row r="18" spans="4:10">
      <c r="D18" s="31"/>
      <c r="F18" s="37"/>
      <c r="J18" s="37"/>
    </row>
    <row r="19" spans="4:10">
      <c r="D19" s="31">
        <v>5</v>
      </c>
      <c r="F19" s="37">
        <f>J19+$C$4</f>
        <v>11.92</v>
      </c>
      <c r="J19" s="37">
        <v>10.92</v>
      </c>
    </row>
    <row r="20" spans="4:10">
      <c r="D20" s="31"/>
      <c r="F20" s="37"/>
      <c r="J20" s="37"/>
    </row>
    <row r="21" spans="4:10">
      <c r="D21" s="31">
        <v>6</v>
      </c>
      <c r="F21" s="37">
        <f>J21+$C$4</f>
        <v>12.03</v>
      </c>
      <c r="J21" s="37">
        <v>11.03</v>
      </c>
    </row>
    <row r="22" spans="4:10">
      <c r="D22" s="31"/>
      <c r="F22" s="37"/>
      <c r="J22" s="37"/>
    </row>
    <row r="23" spans="4:10">
      <c r="D23" s="31">
        <v>7</v>
      </c>
      <c r="F23" s="37">
        <f>J23+$C$4</f>
        <v>12.139999999999999</v>
      </c>
      <c r="J23" s="37">
        <v>11.139999999999999</v>
      </c>
    </row>
    <row r="24" spans="4:10">
      <c r="D24" s="31"/>
      <c r="F24" s="37"/>
      <c r="J24" s="37"/>
    </row>
    <row r="25" spans="4:10">
      <c r="D25" s="31">
        <v>8</v>
      </c>
      <c r="F25" s="37">
        <f>J25+$C$4</f>
        <v>12.27</v>
      </c>
      <c r="J25" s="37">
        <v>11.27</v>
      </c>
    </row>
    <row r="26" spans="4:10">
      <c r="D26" s="31"/>
      <c r="F26" s="37"/>
      <c r="J26" s="37"/>
    </row>
    <row r="27" spans="4:10">
      <c r="D27" s="31">
        <v>9</v>
      </c>
      <c r="F27" s="37">
        <f>J27+$C$4</f>
        <v>12.379999999999999</v>
      </c>
      <c r="J27" s="37">
        <v>11.379999999999999</v>
      </c>
    </row>
    <row r="28" spans="4:10">
      <c r="D28" s="31"/>
      <c r="F28" s="37"/>
      <c r="J28" s="37"/>
    </row>
    <row r="29" spans="4:10">
      <c r="D29" s="31">
        <v>10</v>
      </c>
      <c r="F29" s="37">
        <f>J29+$C$4</f>
        <v>12.49</v>
      </c>
      <c r="J29" s="37">
        <v>11.49</v>
      </c>
    </row>
    <row r="30" spans="4:10">
      <c r="D30" s="31"/>
      <c r="F30" s="37"/>
      <c r="J30" s="37"/>
    </row>
    <row r="31" spans="4:10">
      <c r="D31" s="31">
        <v>11</v>
      </c>
      <c r="F31" s="37">
        <f>J31+$C$4</f>
        <v>12.61</v>
      </c>
      <c r="J31" s="37">
        <v>11.61</v>
      </c>
    </row>
    <row r="32" spans="4:10">
      <c r="D32" s="31"/>
      <c r="F32" s="37"/>
      <c r="J32" s="37"/>
    </row>
    <row r="33" spans="4:10">
      <c r="D33" s="31">
        <v>12</v>
      </c>
      <c r="F33" s="37">
        <f>J33+$C$4</f>
        <v>12.729999999999999</v>
      </c>
      <c r="J33" s="37">
        <v>11.729999999999999</v>
      </c>
    </row>
    <row r="34" spans="4:10">
      <c r="D34" s="31"/>
      <c r="F34" s="37"/>
      <c r="J34" s="37"/>
    </row>
    <row r="35" spans="4:10">
      <c r="D35" s="31">
        <v>13</v>
      </c>
      <c r="F35" s="37">
        <f>J35+$C$4</f>
        <v>12.84</v>
      </c>
      <c r="J35" s="37">
        <v>11.84</v>
      </c>
    </row>
    <row r="36" spans="4:10">
      <c r="D36" s="31"/>
      <c r="F36" s="37"/>
      <c r="J36" s="37"/>
    </row>
    <row r="37" spans="4:10">
      <c r="D37" s="31">
        <v>14</v>
      </c>
      <c r="F37" s="37">
        <f>J37+$C$4</f>
        <v>12.959999999999999</v>
      </c>
      <c r="J37" s="37">
        <v>11.959999999999999</v>
      </c>
    </row>
    <row r="38" spans="4:10">
      <c r="D38" s="31"/>
      <c r="F38" s="37"/>
      <c r="J38" s="37"/>
    </row>
    <row r="39" spans="4:10">
      <c r="D39" s="31">
        <v>15</v>
      </c>
      <c r="F39" s="37">
        <f>J39+$C$4</f>
        <v>13.08</v>
      </c>
      <c r="J39" s="37">
        <v>12.08</v>
      </c>
    </row>
    <row r="40" spans="4:10">
      <c r="D40" s="31"/>
      <c r="F40" s="37"/>
      <c r="J40" s="37"/>
    </row>
    <row r="41" spans="4:10">
      <c r="D41" s="31">
        <v>16</v>
      </c>
      <c r="F41" s="37">
        <f>J41+$C$4</f>
        <v>13.19</v>
      </c>
      <c r="J41" s="37">
        <v>12.19</v>
      </c>
    </row>
    <row r="42" spans="4:10">
      <c r="D42" s="31"/>
      <c r="F42" s="37"/>
      <c r="J42" s="37"/>
    </row>
    <row r="43" spans="4:10">
      <c r="D43" s="31">
        <v>17</v>
      </c>
      <c r="F43" s="37">
        <f>J43+$C$4</f>
        <v>13.309999999999999</v>
      </c>
      <c r="J43" s="37">
        <v>12.309999999999999</v>
      </c>
    </row>
    <row r="44" spans="4:10">
      <c r="D44" s="31"/>
      <c r="F44" s="37"/>
      <c r="J44" s="37"/>
    </row>
    <row r="45" spans="4:10">
      <c r="D45" s="31">
        <v>18</v>
      </c>
      <c r="F45" s="37">
        <f>J45+$C$4</f>
        <v>13.43</v>
      </c>
      <c r="J45" s="37">
        <v>12.43</v>
      </c>
    </row>
    <row r="46" spans="4:10">
      <c r="D46" s="31"/>
      <c r="F46" s="37"/>
      <c r="J46" s="37"/>
    </row>
    <row r="47" spans="4:10">
      <c r="D47" s="31">
        <v>19</v>
      </c>
      <c r="F47" s="37">
        <f>J47+$C$4</f>
        <v>13.53</v>
      </c>
      <c r="J47" s="37">
        <v>12.53</v>
      </c>
    </row>
    <row r="48" spans="4:10">
      <c r="D48" s="31"/>
      <c r="F48" s="37"/>
      <c r="J48" s="37"/>
    </row>
    <row r="49" spans="2:10">
      <c r="D49" s="31">
        <v>20</v>
      </c>
      <c r="F49" s="37">
        <f>J49+$C$4</f>
        <v>13.66</v>
      </c>
      <c r="J49" s="37">
        <v>12.66</v>
      </c>
    </row>
    <row r="54" spans="2:10">
      <c r="B54" s="85" t="s">
        <v>109</v>
      </c>
      <c r="C54" s="86"/>
      <c r="D54" s="86"/>
      <c r="E54" s="86"/>
      <c r="F54" s="87"/>
      <c r="G54" s="86"/>
      <c r="H54" s="86"/>
    </row>
    <row r="55" spans="2:10">
      <c r="C55" s="88" t="s">
        <v>110</v>
      </c>
      <c r="D55" s="18"/>
      <c r="E55" s="18"/>
      <c r="F55" s="87"/>
      <c r="G55" s="88" t="s">
        <v>111</v>
      </c>
      <c r="H55" s="18"/>
    </row>
    <row r="58" spans="2:10">
      <c r="B58" s="85" t="s">
        <v>109</v>
      </c>
      <c r="C58" s="86"/>
      <c r="D58" s="86"/>
      <c r="E58" s="86"/>
      <c r="F58" s="87"/>
      <c r="G58" s="86"/>
      <c r="H58" s="86"/>
    </row>
    <row r="59" spans="2:10">
      <c r="C59" s="88" t="s">
        <v>112</v>
      </c>
      <c r="D59" s="18"/>
      <c r="E59" s="18"/>
      <c r="F59" s="87"/>
      <c r="G59" s="88" t="s">
        <v>111</v>
      </c>
      <c r="H59" s="18"/>
    </row>
    <row r="62" spans="2:10">
      <c r="B62" s="4" t="s">
        <v>117</v>
      </c>
      <c r="C62" s="83">
        <v>1</v>
      </c>
      <c r="D62" s="62" t="s">
        <v>103</v>
      </c>
    </row>
    <row r="63" spans="2:10">
      <c r="B63" s="4" t="s">
        <v>101</v>
      </c>
      <c r="C63" s="83">
        <v>0.5</v>
      </c>
      <c r="D63" s="62" t="s">
        <v>103</v>
      </c>
    </row>
    <row r="64" spans="2:10">
      <c r="B64" s="4" t="s">
        <v>81</v>
      </c>
      <c r="C64" s="82">
        <v>0</v>
      </c>
    </row>
    <row r="65" spans="2:4">
      <c r="B65" s="4" t="s">
        <v>77</v>
      </c>
      <c r="C65" s="82">
        <v>0</v>
      </c>
    </row>
    <row r="66" spans="2:4">
      <c r="B66" s="4" t="s">
        <v>58</v>
      </c>
      <c r="C66" s="83">
        <v>0.75</v>
      </c>
      <c r="D66" s="62" t="s">
        <v>103</v>
      </c>
    </row>
    <row r="67" spans="2:4">
      <c r="B67" s="4" t="s">
        <v>53</v>
      </c>
      <c r="C67" s="83">
        <v>0.36</v>
      </c>
      <c r="D67" s="62" t="s">
        <v>103</v>
      </c>
    </row>
    <row r="68" spans="2:4">
      <c r="B68" s="4" t="s">
        <v>45</v>
      </c>
      <c r="C68" s="81">
        <v>3.2500000000000001E-2</v>
      </c>
    </row>
    <row r="69" spans="2:4">
      <c r="B69" s="4" t="s">
        <v>56</v>
      </c>
      <c r="C69" s="80">
        <v>250</v>
      </c>
      <c r="D69" s="47" t="s">
        <v>102</v>
      </c>
    </row>
    <row r="70" spans="2:4">
      <c r="B70" s="4" t="s">
        <v>55</v>
      </c>
      <c r="C70" s="81">
        <v>0</v>
      </c>
    </row>
    <row r="71" spans="2:4">
      <c r="B71" s="4" t="s">
        <v>54</v>
      </c>
      <c r="C71" s="81">
        <v>0.01</v>
      </c>
    </row>
    <row r="72" spans="2:4">
      <c r="B72" s="4" t="s">
        <v>41</v>
      </c>
      <c r="C72" s="81">
        <v>0.03</v>
      </c>
    </row>
  </sheetData>
  <printOptions horizontalCentered="1"/>
  <pageMargins left="0.5" right="0.5" top="0.5" bottom="0.5" header="0.25" footer="0.25"/>
  <pageSetup scale="82" orientation="portrait" blackAndWhite="1" r:id="rId1"/>
  <headerFooter>
    <oddHeader>&amp;RPage &amp;P of &amp;N</oddHeader>
  </headerFooter>
  <rowBreaks count="1" manualBreakCount="1">
    <brk id="59"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72"/>
  <sheetViews>
    <sheetView zoomScaleNormal="100" workbookViewId="0">
      <pane ySplit="7" topLeftCell="A8" activePane="bottomLeft" state="frozen"/>
      <selection pane="bottomLeft" activeCell="B5" sqref="B5"/>
    </sheetView>
  </sheetViews>
  <sheetFormatPr defaultRowHeight="15"/>
  <cols>
    <col min="1" max="1" width="5.6640625" customWidth="1"/>
    <col min="2" max="2" width="9.6640625" customWidth="1"/>
    <col min="3" max="3" width="6.6640625" customWidth="1"/>
    <col min="4" max="4" width="9.6640625" customWidth="1"/>
    <col min="5" max="5" width="4.77734375" customWidth="1"/>
    <col min="6" max="6" width="9.6640625" customWidth="1"/>
    <col min="7" max="7" width="6.6640625" customWidth="1"/>
    <col min="8" max="8" width="9.6640625" customWidth="1"/>
    <col min="9" max="9" width="5.6640625" customWidth="1"/>
    <col min="10" max="10" width="10.6640625" customWidth="1"/>
  </cols>
  <sheetData>
    <row r="1" spans="2:10" ht="18">
      <c r="B1" s="29" t="s">
        <v>113</v>
      </c>
      <c r="C1" s="18"/>
      <c r="D1" s="18"/>
      <c r="E1" s="18"/>
      <c r="F1" s="18"/>
      <c r="G1" s="18"/>
      <c r="H1" s="18"/>
    </row>
    <row r="2" spans="2:10" ht="18">
      <c r="B2" s="24" t="str">
        <f>Certified!A4</f>
        <v>2022-2023 SALARY SCHEDULE</v>
      </c>
      <c r="C2" s="18"/>
      <c r="D2" s="18"/>
      <c r="E2" s="18"/>
      <c r="F2" s="18"/>
      <c r="G2" s="18"/>
      <c r="H2" s="18"/>
    </row>
    <row r="3" spans="2:10" ht="18">
      <c r="B3" s="24" t="str">
        <f>Certified!A5</f>
        <v>EFFECTIVE JULY 1, 2022</v>
      </c>
      <c r="C3" s="18"/>
      <c r="D3" s="18"/>
      <c r="E3" s="18"/>
      <c r="F3" s="18"/>
      <c r="G3" s="18"/>
      <c r="H3" s="18"/>
    </row>
    <row r="4" spans="2:10" ht="18.75" thickBot="1">
      <c r="B4" s="24"/>
      <c r="C4" s="64">
        <v>1</v>
      </c>
      <c r="D4" t="s">
        <v>52</v>
      </c>
      <c r="E4" s="18"/>
      <c r="F4" s="18"/>
      <c r="G4" s="18"/>
      <c r="H4" s="18"/>
      <c r="J4" s="68" t="s">
        <v>76</v>
      </c>
    </row>
    <row r="5" spans="2:10" ht="18">
      <c r="B5" s="24"/>
      <c r="J5" s="13" t="s">
        <v>81</v>
      </c>
    </row>
    <row r="6" spans="2:10" ht="15.75">
      <c r="D6" s="38" t="s">
        <v>25</v>
      </c>
      <c r="F6" s="40" t="s">
        <v>37</v>
      </c>
      <c r="J6" s="40" t="s">
        <v>37</v>
      </c>
    </row>
    <row r="7" spans="2:10" ht="15.75">
      <c r="D7" s="39" t="s">
        <v>26</v>
      </c>
      <c r="F7" s="41" t="s">
        <v>32</v>
      </c>
      <c r="J7" s="41" t="s">
        <v>32</v>
      </c>
    </row>
    <row r="8" spans="2:10">
      <c r="D8" s="47"/>
      <c r="F8" s="48"/>
      <c r="J8" s="48"/>
    </row>
    <row r="9" spans="2:10">
      <c r="D9" s="31">
        <v>0</v>
      </c>
      <c r="F9" s="37">
        <f>J9+$C$4</f>
        <v>11.83</v>
      </c>
      <c r="J9" s="37">
        <v>10.83</v>
      </c>
    </row>
    <row r="10" spans="2:10">
      <c r="D10" s="31"/>
      <c r="F10" s="37"/>
      <c r="J10" s="37"/>
    </row>
    <row r="11" spans="2:10">
      <c r="D11" s="31">
        <v>1</v>
      </c>
      <c r="F11" s="37">
        <f>J11+$C$4</f>
        <v>11.95</v>
      </c>
      <c r="J11" s="37">
        <v>10.95</v>
      </c>
    </row>
    <row r="12" spans="2:10">
      <c r="D12" s="31"/>
      <c r="F12" s="37"/>
      <c r="J12" s="37"/>
    </row>
    <row r="13" spans="2:10">
      <c r="D13" s="31">
        <v>2</v>
      </c>
      <c r="F13" s="37">
        <f>J13+$C$4</f>
        <v>12.07</v>
      </c>
      <c r="J13" s="37">
        <v>11.07</v>
      </c>
    </row>
    <row r="14" spans="2:10">
      <c r="D14" s="31"/>
      <c r="F14" s="37"/>
      <c r="J14" s="37"/>
    </row>
    <row r="15" spans="2:10">
      <c r="D15" s="31">
        <v>3</v>
      </c>
      <c r="F15" s="37">
        <f>J15+$C$4</f>
        <v>12.18</v>
      </c>
      <c r="J15" s="37">
        <v>11.18</v>
      </c>
    </row>
    <row r="16" spans="2:10">
      <c r="D16" s="31"/>
      <c r="F16" s="37"/>
      <c r="J16" s="37"/>
    </row>
    <row r="17" spans="4:10">
      <c r="D17" s="31">
        <v>4</v>
      </c>
      <c r="F17" s="37">
        <f>J17+$C$4</f>
        <v>12.29</v>
      </c>
      <c r="J17" s="37">
        <v>11.29</v>
      </c>
    </row>
    <row r="18" spans="4:10">
      <c r="D18" s="31"/>
      <c r="F18" s="37"/>
      <c r="J18" s="37"/>
    </row>
    <row r="19" spans="4:10">
      <c r="D19" s="31">
        <v>5</v>
      </c>
      <c r="F19" s="37">
        <f>J19+$C$4</f>
        <v>12.42</v>
      </c>
      <c r="J19" s="37">
        <v>11.42</v>
      </c>
    </row>
    <row r="20" spans="4:10">
      <c r="D20" s="31"/>
      <c r="F20" s="37"/>
      <c r="J20" s="37"/>
    </row>
    <row r="21" spans="4:10">
      <c r="D21" s="31">
        <v>6</v>
      </c>
      <c r="F21" s="37">
        <f>J21+$C$4</f>
        <v>12.53</v>
      </c>
      <c r="J21" s="37">
        <v>11.53</v>
      </c>
    </row>
    <row r="22" spans="4:10">
      <c r="D22" s="31"/>
      <c r="F22" s="37"/>
      <c r="J22" s="37"/>
    </row>
    <row r="23" spans="4:10">
      <c r="D23" s="31">
        <v>7</v>
      </c>
      <c r="F23" s="37">
        <f>J23+$C$4</f>
        <v>12.639999999999999</v>
      </c>
      <c r="J23" s="37">
        <v>11.639999999999999</v>
      </c>
    </row>
    <row r="24" spans="4:10">
      <c r="D24" s="31"/>
      <c r="F24" s="37"/>
      <c r="J24" s="37"/>
    </row>
    <row r="25" spans="4:10">
      <c r="D25" s="31">
        <v>8</v>
      </c>
      <c r="F25" s="37">
        <f>J25+$C$4</f>
        <v>12.77</v>
      </c>
      <c r="J25" s="37">
        <v>11.77</v>
      </c>
    </row>
    <row r="26" spans="4:10">
      <c r="D26" s="31"/>
      <c r="F26" s="37"/>
      <c r="J26" s="37"/>
    </row>
    <row r="27" spans="4:10">
      <c r="D27" s="31">
        <v>9</v>
      </c>
      <c r="F27" s="37">
        <f>J27+$C$4</f>
        <v>12.879999999999999</v>
      </c>
      <c r="J27" s="37">
        <v>11.879999999999999</v>
      </c>
    </row>
    <row r="28" spans="4:10">
      <c r="D28" s="31"/>
      <c r="F28" s="37"/>
      <c r="J28" s="37"/>
    </row>
    <row r="29" spans="4:10">
      <c r="D29" s="31">
        <v>10</v>
      </c>
      <c r="F29" s="37">
        <f>J29+$C$4</f>
        <v>12.99</v>
      </c>
      <c r="J29" s="37">
        <v>11.99</v>
      </c>
    </row>
    <row r="30" spans="4:10">
      <c r="D30" s="31"/>
      <c r="F30" s="37"/>
      <c r="J30" s="37"/>
    </row>
    <row r="31" spans="4:10">
      <c r="D31" s="31">
        <v>11</v>
      </c>
      <c r="F31" s="37">
        <f>J31+$C$4</f>
        <v>13.11</v>
      </c>
      <c r="J31" s="37">
        <v>12.11</v>
      </c>
    </row>
    <row r="32" spans="4:10">
      <c r="D32" s="31"/>
      <c r="F32" s="37"/>
      <c r="J32" s="37"/>
    </row>
    <row r="33" spans="4:10">
      <c r="D33" s="31">
        <v>12</v>
      </c>
      <c r="F33" s="37">
        <f>J33+$C$4</f>
        <v>13.229999999999999</v>
      </c>
      <c r="J33" s="37">
        <v>12.229999999999999</v>
      </c>
    </row>
    <row r="34" spans="4:10">
      <c r="D34" s="31"/>
      <c r="F34" s="37"/>
      <c r="J34" s="37"/>
    </row>
    <row r="35" spans="4:10">
      <c r="D35" s="31">
        <v>13</v>
      </c>
      <c r="F35" s="37">
        <f>J35+$C$4</f>
        <v>13.34</v>
      </c>
      <c r="J35" s="37">
        <v>12.34</v>
      </c>
    </row>
    <row r="36" spans="4:10">
      <c r="D36" s="31"/>
      <c r="F36" s="37"/>
      <c r="J36" s="37"/>
    </row>
    <row r="37" spans="4:10">
      <c r="D37" s="31">
        <v>14</v>
      </c>
      <c r="F37" s="37">
        <f>J37+$C$4</f>
        <v>13.459999999999999</v>
      </c>
      <c r="J37" s="37">
        <v>12.459999999999999</v>
      </c>
    </row>
    <row r="38" spans="4:10">
      <c r="D38" s="31"/>
      <c r="F38" s="37"/>
      <c r="J38" s="37"/>
    </row>
    <row r="39" spans="4:10">
      <c r="D39" s="31">
        <v>15</v>
      </c>
      <c r="F39" s="37">
        <f>J39+$C$4</f>
        <v>13.58</v>
      </c>
      <c r="J39" s="37">
        <v>12.58</v>
      </c>
    </row>
    <row r="40" spans="4:10">
      <c r="D40" s="31"/>
      <c r="F40" s="37"/>
      <c r="J40" s="37"/>
    </row>
    <row r="41" spans="4:10">
      <c r="D41" s="31">
        <v>16</v>
      </c>
      <c r="F41" s="37">
        <f>J41+$C$4</f>
        <v>13.69</v>
      </c>
      <c r="J41" s="37">
        <v>12.69</v>
      </c>
    </row>
    <row r="42" spans="4:10">
      <c r="D42" s="31"/>
      <c r="F42" s="37"/>
      <c r="J42" s="37"/>
    </row>
    <row r="43" spans="4:10">
      <c r="D43" s="31">
        <v>17</v>
      </c>
      <c r="F43" s="37">
        <f>J43+$C$4</f>
        <v>13.809999999999999</v>
      </c>
      <c r="J43" s="37">
        <v>12.809999999999999</v>
      </c>
    </row>
    <row r="44" spans="4:10">
      <c r="D44" s="31"/>
      <c r="F44" s="37"/>
      <c r="J44" s="37"/>
    </row>
    <row r="45" spans="4:10">
      <c r="D45" s="31">
        <v>18</v>
      </c>
      <c r="F45" s="37">
        <f>J45+$C$4</f>
        <v>13.93</v>
      </c>
      <c r="J45" s="37">
        <v>12.93</v>
      </c>
    </row>
    <row r="46" spans="4:10">
      <c r="D46" s="31"/>
      <c r="F46" s="37"/>
      <c r="J46" s="37"/>
    </row>
    <row r="47" spans="4:10">
      <c r="D47" s="31">
        <v>19</v>
      </c>
      <c r="F47" s="37">
        <f>J47+$C$4</f>
        <v>14.03</v>
      </c>
      <c r="J47" s="37">
        <v>13.03</v>
      </c>
    </row>
    <row r="48" spans="4:10">
      <c r="D48" s="31"/>
      <c r="F48" s="37"/>
      <c r="J48" s="37"/>
    </row>
    <row r="49" spans="2:10">
      <c r="D49" s="31">
        <v>20</v>
      </c>
      <c r="F49" s="37">
        <f>J49+$C$4</f>
        <v>14.16</v>
      </c>
      <c r="J49" s="37">
        <v>13.16</v>
      </c>
    </row>
    <row r="54" spans="2:10">
      <c r="B54" s="85" t="s">
        <v>109</v>
      </c>
      <c r="C54" s="86"/>
      <c r="D54" s="86"/>
      <c r="E54" s="86"/>
      <c r="F54" s="87"/>
      <c r="G54" s="86"/>
      <c r="H54" s="86"/>
    </row>
    <row r="55" spans="2:10">
      <c r="C55" s="88" t="s">
        <v>110</v>
      </c>
      <c r="D55" s="18"/>
      <c r="E55" s="18"/>
      <c r="F55" s="87"/>
      <c r="G55" s="88" t="s">
        <v>111</v>
      </c>
      <c r="H55" s="18"/>
    </row>
    <row r="58" spans="2:10">
      <c r="B58" s="85" t="s">
        <v>109</v>
      </c>
      <c r="C58" s="86"/>
      <c r="D58" s="86"/>
      <c r="E58" s="86"/>
      <c r="F58" s="87"/>
      <c r="G58" s="86"/>
      <c r="H58" s="86"/>
    </row>
    <row r="59" spans="2:10">
      <c r="C59" s="88" t="s">
        <v>112</v>
      </c>
      <c r="D59" s="18"/>
      <c r="E59" s="18"/>
      <c r="F59" s="87"/>
      <c r="G59" s="88" t="s">
        <v>111</v>
      </c>
      <c r="H59" s="18"/>
    </row>
    <row r="62" spans="2:10">
      <c r="B62" s="4" t="s">
        <v>117</v>
      </c>
      <c r="C62" s="83">
        <v>1</v>
      </c>
      <c r="D62" s="62" t="s">
        <v>103</v>
      </c>
    </row>
    <row r="63" spans="2:10">
      <c r="B63" s="4" t="s">
        <v>101</v>
      </c>
      <c r="C63" s="83">
        <v>1</v>
      </c>
      <c r="D63" s="62" t="s">
        <v>103</v>
      </c>
    </row>
    <row r="64" spans="2:10">
      <c r="B64" s="4" t="s">
        <v>81</v>
      </c>
      <c r="C64" s="82">
        <v>0</v>
      </c>
    </row>
    <row r="65" spans="2:4">
      <c r="B65" s="4" t="s">
        <v>77</v>
      </c>
      <c r="C65" s="82">
        <v>0</v>
      </c>
    </row>
    <row r="66" spans="2:4">
      <c r="B66" s="4" t="s">
        <v>58</v>
      </c>
      <c r="C66" s="83">
        <v>0.75</v>
      </c>
      <c r="D66" s="62" t="s">
        <v>103</v>
      </c>
    </row>
    <row r="67" spans="2:4">
      <c r="B67" s="4" t="s">
        <v>53</v>
      </c>
      <c r="C67" s="83">
        <v>0.36</v>
      </c>
      <c r="D67" s="62" t="s">
        <v>103</v>
      </c>
    </row>
    <row r="68" spans="2:4">
      <c r="B68" s="4" t="s">
        <v>45</v>
      </c>
      <c r="C68" s="81">
        <v>3.2500000000000001E-2</v>
      </c>
    </row>
    <row r="69" spans="2:4">
      <c r="B69" s="4" t="s">
        <v>56</v>
      </c>
      <c r="C69" s="80">
        <v>250</v>
      </c>
      <c r="D69" s="47" t="s">
        <v>102</v>
      </c>
    </row>
    <row r="70" spans="2:4">
      <c r="B70" s="4" t="s">
        <v>55</v>
      </c>
      <c r="C70" s="81">
        <v>0</v>
      </c>
    </row>
    <row r="71" spans="2:4">
      <c r="B71" s="4" t="s">
        <v>54</v>
      </c>
      <c r="C71" s="81">
        <v>0.01</v>
      </c>
    </row>
    <row r="72" spans="2:4">
      <c r="B72" s="4" t="s">
        <v>41</v>
      </c>
      <c r="C72" s="81">
        <v>0.03</v>
      </c>
    </row>
  </sheetData>
  <printOptions horizontalCentered="1"/>
  <pageMargins left="0.5" right="0.5" top="0.5" bottom="0.5" header="0.25" footer="0.25"/>
  <pageSetup scale="82" orientation="portrait" blackAndWhite="1" r:id="rId1"/>
  <headerFooter>
    <oddHeader>&amp;RPage &amp;P of &amp;N</oddHeader>
  </headerFooter>
  <rowBreaks count="1" manualBreakCount="1">
    <brk id="59"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77"/>
  <sheetViews>
    <sheetView zoomScaleNormal="100" workbookViewId="0">
      <pane ySplit="7" topLeftCell="A8" activePane="bottomLeft" state="frozen"/>
      <selection pane="bottomLeft" activeCell="B5" sqref="B5"/>
    </sheetView>
  </sheetViews>
  <sheetFormatPr defaultRowHeight="15"/>
  <cols>
    <col min="1" max="1" width="5.6640625" customWidth="1"/>
    <col min="2" max="2" width="9.6640625" customWidth="1"/>
    <col min="3" max="3" width="6.6640625" customWidth="1"/>
    <col min="4" max="4" width="9.6640625" customWidth="1"/>
    <col min="5" max="5" width="4.77734375" customWidth="1"/>
    <col min="6" max="6" width="9.6640625" customWidth="1"/>
    <col min="7" max="7" width="6.6640625" customWidth="1"/>
    <col min="8" max="8" width="9.6640625" customWidth="1"/>
    <col min="9" max="9" width="5.6640625" customWidth="1"/>
    <col min="10" max="10" width="10.6640625" customWidth="1"/>
  </cols>
  <sheetData>
    <row r="1" spans="2:10" ht="18">
      <c r="B1" s="29" t="s">
        <v>38</v>
      </c>
      <c r="C1" s="18"/>
      <c r="D1" s="18"/>
      <c r="E1" s="18"/>
      <c r="F1" s="18"/>
      <c r="G1" s="18"/>
      <c r="H1" s="18"/>
    </row>
    <row r="2" spans="2:10" ht="18">
      <c r="B2" s="24" t="str">
        <f>Certified!A4</f>
        <v>2022-2023 SALARY SCHEDULE</v>
      </c>
      <c r="C2" s="18"/>
      <c r="D2" s="18"/>
      <c r="E2" s="18"/>
      <c r="F2" s="18"/>
      <c r="G2" s="18"/>
      <c r="H2" s="18"/>
    </row>
    <row r="3" spans="2:10" ht="18">
      <c r="B3" s="24" t="str">
        <f>Certified!A5</f>
        <v>EFFECTIVE JULY 1, 2022</v>
      </c>
      <c r="C3" s="18"/>
      <c r="D3" s="18"/>
      <c r="E3" s="18"/>
      <c r="F3" s="18"/>
      <c r="G3" s="18"/>
      <c r="H3" s="18"/>
    </row>
    <row r="4" spans="2:10" ht="18.75" thickBot="1">
      <c r="B4" s="24"/>
      <c r="C4" s="64">
        <v>1</v>
      </c>
      <c r="D4" t="s">
        <v>52</v>
      </c>
      <c r="E4" s="18"/>
      <c r="F4" s="18"/>
      <c r="G4" s="18"/>
      <c r="H4" s="18"/>
      <c r="J4" s="68" t="s">
        <v>76</v>
      </c>
    </row>
    <row r="5" spans="2:10" ht="18">
      <c r="B5" s="24"/>
      <c r="J5" s="13" t="s">
        <v>81</v>
      </c>
    </row>
    <row r="6" spans="2:10" ht="15.75">
      <c r="D6" s="38" t="s">
        <v>25</v>
      </c>
      <c r="F6" s="40" t="s">
        <v>37</v>
      </c>
      <c r="J6" s="40" t="s">
        <v>37</v>
      </c>
    </row>
    <row r="7" spans="2:10" ht="15.75">
      <c r="D7" s="39" t="s">
        <v>26</v>
      </c>
      <c r="F7" s="41" t="s">
        <v>32</v>
      </c>
      <c r="J7" s="41" t="s">
        <v>32</v>
      </c>
    </row>
    <row r="8" spans="2:10">
      <c r="D8" s="47"/>
      <c r="F8" s="48"/>
      <c r="J8" s="48"/>
    </row>
    <row r="9" spans="2:10">
      <c r="D9" s="31">
        <v>0</v>
      </c>
      <c r="F9" s="37">
        <f>J9+$C$4</f>
        <v>12</v>
      </c>
      <c r="J9" s="37">
        <v>11</v>
      </c>
    </row>
    <row r="10" spans="2:10">
      <c r="D10" s="31"/>
      <c r="F10" s="37"/>
      <c r="J10" s="37"/>
    </row>
    <row r="11" spans="2:10">
      <c r="D11" s="31">
        <v>1</v>
      </c>
      <c r="F11" s="37">
        <f>J11+$C$4</f>
        <v>12.129999999999999</v>
      </c>
      <c r="J11" s="37">
        <v>11.129999999999999</v>
      </c>
    </row>
    <row r="12" spans="2:10">
      <c r="D12" s="31"/>
      <c r="F12" s="37"/>
      <c r="J12" s="37"/>
    </row>
    <row r="13" spans="2:10">
      <c r="D13" s="31">
        <v>2</v>
      </c>
      <c r="F13" s="37">
        <f>J13+$C$4</f>
        <v>12.25</v>
      </c>
      <c r="J13" s="37">
        <v>11.25</v>
      </c>
    </row>
    <row r="14" spans="2:10">
      <c r="D14" s="31"/>
      <c r="F14" s="37"/>
      <c r="J14" s="37"/>
    </row>
    <row r="15" spans="2:10">
      <c r="D15" s="31">
        <v>3</v>
      </c>
      <c r="F15" s="37">
        <f>J15+$C$4</f>
        <v>12.36</v>
      </c>
      <c r="J15" s="37">
        <v>11.36</v>
      </c>
    </row>
    <row r="16" spans="2:10">
      <c r="D16" s="31"/>
      <c r="F16" s="37"/>
      <c r="J16" s="37"/>
    </row>
    <row r="17" spans="4:10">
      <c r="D17" s="31">
        <v>4</v>
      </c>
      <c r="F17" s="37">
        <f>J17+$C$4</f>
        <v>12.469999999999999</v>
      </c>
      <c r="J17" s="37">
        <v>11.469999999999999</v>
      </c>
    </row>
    <row r="18" spans="4:10">
      <c r="D18" s="31"/>
      <c r="F18" s="37"/>
      <c r="J18" s="37"/>
    </row>
    <row r="19" spans="4:10">
      <c r="D19" s="31">
        <v>5</v>
      </c>
      <c r="F19" s="37">
        <f>J19+$C$4</f>
        <v>12.61</v>
      </c>
      <c r="J19" s="37">
        <v>11.61</v>
      </c>
    </row>
    <row r="20" spans="4:10">
      <c r="D20" s="31"/>
      <c r="F20" s="37"/>
      <c r="J20" s="37"/>
    </row>
    <row r="21" spans="4:10">
      <c r="D21" s="31">
        <v>6</v>
      </c>
      <c r="F21" s="37">
        <f>J21+$C$4</f>
        <v>12.719999999999999</v>
      </c>
      <c r="J21" s="37">
        <v>11.719999999999999</v>
      </c>
    </row>
    <row r="22" spans="4:10">
      <c r="D22" s="31"/>
      <c r="F22" s="37"/>
      <c r="J22" s="37"/>
    </row>
    <row r="23" spans="4:10">
      <c r="D23" s="31">
        <v>7</v>
      </c>
      <c r="F23" s="37">
        <f>J23+$C$4</f>
        <v>12.83</v>
      </c>
      <c r="J23" s="37">
        <v>11.83</v>
      </c>
    </row>
    <row r="24" spans="4:10">
      <c r="D24" s="31"/>
      <c r="F24" s="37"/>
      <c r="J24" s="37"/>
    </row>
    <row r="25" spans="4:10">
      <c r="D25" s="31">
        <v>8</v>
      </c>
      <c r="F25" s="37">
        <f>J25+$C$4</f>
        <v>12.959999999999999</v>
      </c>
      <c r="J25" s="37">
        <v>11.959999999999999</v>
      </c>
    </row>
    <row r="26" spans="4:10">
      <c r="D26" s="31"/>
      <c r="F26" s="37"/>
      <c r="J26" s="37"/>
    </row>
    <row r="27" spans="4:10">
      <c r="D27" s="31">
        <v>9</v>
      </c>
      <c r="F27" s="37">
        <f>J27+$C$4</f>
        <v>13.08</v>
      </c>
      <c r="J27" s="37">
        <v>12.08</v>
      </c>
    </row>
    <row r="28" spans="4:10">
      <c r="D28" s="31"/>
      <c r="F28" s="37"/>
      <c r="J28" s="37"/>
    </row>
    <row r="29" spans="4:10">
      <c r="D29" s="31">
        <v>10</v>
      </c>
      <c r="F29" s="37">
        <f>J29+$C$4</f>
        <v>13.19</v>
      </c>
      <c r="J29" s="37">
        <v>12.19</v>
      </c>
    </row>
    <row r="30" spans="4:10">
      <c r="D30" s="31"/>
      <c r="F30" s="37"/>
      <c r="J30" s="37"/>
    </row>
    <row r="31" spans="4:10">
      <c r="D31" s="31">
        <v>11</v>
      </c>
      <c r="F31" s="37">
        <f>J31+$C$4</f>
        <v>13.309999999999999</v>
      </c>
      <c r="J31" s="37">
        <v>12.309999999999999</v>
      </c>
    </row>
    <row r="32" spans="4:10">
      <c r="D32" s="31"/>
      <c r="F32" s="37"/>
      <c r="J32" s="37"/>
    </row>
    <row r="33" spans="4:10">
      <c r="D33" s="31">
        <v>12</v>
      </c>
      <c r="F33" s="37">
        <f>J33+$C$4</f>
        <v>13.43</v>
      </c>
      <c r="J33" s="37">
        <v>12.43</v>
      </c>
    </row>
    <row r="34" spans="4:10">
      <c r="D34" s="31"/>
      <c r="F34" s="37"/>
      <c r="J34" s="37"/>
    </row>
    <row r="35" spans="4:10">
      <c r="D35" s="31">
        <v>13</v>
      </c>
      <c r="F35" s="37">
        <f>J35+$C$4</f>
        <v>13.54</v>
      </c>
      <c r="J35" s="37">
        <v>12.54</v>
      </c>
    </row>
    <row r="36" spans="4:10">
      <c r="D36" s="31"/>
      <c r="F36" s="37"/>
      <c r="J36" s="37"/>
    </row>
    <row r="37" spans="4:10">
      <c r="D37" s="31">
        <v>14</v>
      </c>
      <c r="F37" s="37">
        <f>J37+$C$4</f>
        <v>13.67</v>
      </c>
      <c r="J37" s="37">
        <v>12.67</v>
      </c>
    </row>
    <row r="38" spans="4:10">
      <c r="D38" s="31"/>
      <c r="F38" s="37"/>
      <c r="J38" s="37"/>
    </row>
    <row r="39" spans="4:10">
      <c r="D39" s="31">
        <v>15</v>
      </c>
      <c r="F39" s="37">
        <f>J39+$C$4</f>
        <v>13.79</v>
      </c>
      <c r="J39" s="37">
        <v>12.79</v>
      </c>
    </row>
    <row r="40" spans="4:10">
      <c r="D40" s="31"/>
      <c r="F40" s="37"/>
      <c r="J40" s="37"/>
    </row>
    <row r="41" spans="4:10">
      <c r="D41" s="31">
        <v>16</v>
      </c>
      <c r="F41" s="37">
        <f>J41+$C$4</f>
        <v>13.899999999999999</v>
      </c>
      <c r="J41" s="37">
        <v>12.899999999999999</v>
      </c>
    </row>
    <row r="42" spans="4:10">
      <c r="D42" s="31"/>
      <c r="F42" s="37"/>
      <c r="J42" s="37"/>
    </row>
    <row r="43" spans="4:10">
      <c r="D43" s="31">
        <v>17</v>
      </c>
      <c r="F43" s="37">
        <f>J43+$C$4</f>
        <v>14.02</v>
      </c>
      <c r="J43" s="37">
        <v>13.02</v>
      </c>
    </row>
    <row r="44" spans="4:10">
      <c r="D44" s="31"/>
      <c r="F44" s="37"/>
      <c r="J44" s="37"/>
    </row>
    <row r="45" spans="4:10">
      <c r="D45" s="31">
        <v>18</v>
      </c>
      <c r="F45" s="37">
        <f>J45+$C$4</f>
        <v>14.149999999999999</v>
      </c>
      <c r="J45" s="37">
        <v>13.149999999999999</v>
      </c>
    </row>
    <row r="46" spans="4:10">
      <c r="D46" s="31"/>
      <c r="F46" s="37"/>
      <c r="J46" s="37"/>
    </row>
    <row r="47" spans="4:10">
      <c r="D47" s="31">
        <v>19</v>
      </c>
      <c r="F47" s="37">
        <f>J47+$C$4</f>
        <v>14.25</v>
      </c>
      <c r="J47" s="37">
        <v>13.25</v>
      </c>
    </row>
    <row r="48" spans="4:10">
      <c r="D48" s="31"/>
      <c r="F48" s="37"/>
      <c r="J48" s="37"/>
    </row>
    <row r="49" spans="2:10">
      <c r="D49" s="31">
        <v>20</v>
      </c>
      <c r="F49" s="37">
        <f>J49+$C$4</f>
        <v>14.379999999999999</v>
      </c>
      <c r="J49" s="37">
        <v>13.379999999999999</v>
      </c>
    </row>
    <row r="54" spans="2:10">
      <c r="B54" s="85" t="s">
        <v>109</v>
      </c>
      <c r="C54" s="86"/>
      <c r="D54" s="86"/>
      <c r="E54" s="86"/>
      <c r="F54" s="87"/>
      <c r="G54" s="86"/>
      <c r="H54" s="86"/>
    </row>
    <row r="55" spans="2:10">
      <c r="C55" s="88" t="s">
        <v>110</v>
      </c>
      <c r="D55" s="18"/>
      <c r="E55" s="18"/>
      <c r="F55" s="87"/>
      <c r="G55" s="88" t="s">
        <v>111</v>
      </c>
      <c r="H55" s="18"/>
    </row>
    <row r="58" spans="2:10">
      <c r="B58" s="85" t="s">
        <v>109</v>
      </c>
      <c r="C58" s="86"/>
      <c r="D58" s="86"/>
      <c r="E58" s="86"/>
      <c r="F58" s="87"/>
      <c r="G58" s="86"/>
      <c r="H58" s="86"/>
    </row>
    <row r="59" spans="2:10">
      <c r="C59" s="88" t="s">
        <v>112</v>
      </c>
      <c r="D59" s="18"/>
      <c r="E59" s="18"/>
      <c r="F59" s="87"/>
      <c r="G59" s="88" t="s">
        <v>111</v>
      </c>
      <c r="H59" s="18"/>
    </row>
    <row r="62" spans="2:10">
      <c r="B62" s="4" t="s">
        <v>117</v>
      </c>
      <c r="C62" s="83">
        <v>1</v>
      </c>
      <c r="D62" s="62" t="s">
        <v>103</v>
      </c>
    </row>
    <row r="63" spans="2:10">
      <c r="B63" s="4" t="s">
        <v>101</v>
      </c>
      <c r="C63" s="83">
        <v>1</v>
      </c>
      <c r="D63" s="62" t="s">
        <v>103</v>
      </c>
    </row>
    <row r="64" spans="2:10">
      <c r="B64" s="4" t="s">
        <v>81</v>
      </c>
      <c r="C64" s="82">
        <v>0</v>
      </c>
    </row>
    <row r="65" spans="2:4">
      <c r="B65" s="4" t="s">
        <v>77</v>
      </c>
      <c r="C65" s="82">
        <v>0</v>
      </c>
    </row>
    <row r="66" spans="2:4">
      <c r="B66" s="4" t="s">
        <v>58</v>
      </c>
      <c r="C66" s="83">
        <v>0.75</v>
      </c>
      <c r="D66" s="62" t="s">
        <v>103</v>
      </c>
    </row>
    <row r="67" spans="2:4">
      <c r="B67" s="4" t="s">
        <v>53</v>
      </c>
      <c r="C67" s="83">
        <v>0.36</v>
      </c>
      <c r="D67" s="62" t="s">
        <v>103</v>
      </c>
    </row>
    <row r="68" spans="2:4">
      <c r="B68" s="4" t="s">
        <v>96</v>
      </c>
      <c r="C68" s="82">
        <v>0</v>
      </c>
    </row>
    <row r="69" spans="2:4">
      <c r="B69" s="4" t="s">
        <v>95</v>
      </c>
      <c r="C69" s="81">
        <v>0.02</v>
      </c>
      <c r="D69" t="s">
        <v>97</v>
      </c>
    </row>
    <row r="70" spans="2:4">
      <c r="B70" s="4" t="s">
        <v>94</v>
      </c>
      <c r="C70" s="82">
        <v>0</v>
      </c>
    </row>
    <row r="71" spans="2:4">
      <c r="B71" s="4" t="s">
        <v>93</v>
      </c>
      <c r="C71" s="82">
        <v>0</v>
      </c>
    </row>
    <row r="72" spans="2:4">
      <c r="B72" s="4" t="s">
        <v>57</v>
      </c>
      <c r="C72" s="82">
        <v>0</v>
      </c>
    </row>
    <row r="73" spans="2:4">
      <c r="B73" s="4" t="s">
        <v>45</v>
      </c>
      <c r="C73" s="81">
        <v>3.2500000000000001E-2</v>
      </c>
    </row>
    <row r="74" spans="2:4">
      <c r="B74" s="4" t="s">
        <v>56</v>
      </c>
      <c r="C74" s="80">
        <v>250</v>
      </c>
      <c r="D74" s="47" t="s">
        <v>102</v>
      </c>
    </row>
    <row r="75" spans="2:4">
      <c r="B75" s="4" t="s">
        <v>55</v>
      </c>
      <c r="C75" s="81">
        <v>0</v>
      </c>
    </row>
    <row r="76" spans="2:4">
      <c r="B76" s="4" t="s">
        <v>54</v>
      </c>
      <c r="C76" s="81">
        <v>0.01</v>
      </c>
    </row>
    <row r="77" spans="2:4">
      <c r="B77" s="4" t="s">
        <v>41</v>
      </c>
      <c r="C77" s="75">
        <v>0.03</v>
      </c>
    </row>
  </sheetData>
  <printOptions horizontalCentered="1"/>
  <pageMargins left="0.5" right="0.5" top="0.5" bottom="0.25" header="0.25" footer="0.25"/>
  <pageSetup scale="82" orientation="portrait" blackAndWhite="1" r:id="rId1"/>
  <headerFooter>
    <oddHeader>&amp;RPage &amp;P of &amp;N</oddHeader>
  </headerFooter>
  <rowBreaks count="1" manualBreakCount="1">
    <brk id="5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Certified</vt:lpstr>
      <vt:lpstr>LPN-ISS</vt:lpstr>
      <vt:lpstr>Secretaries</vt:lpstr>
      <vt:lpstr>Clerical</vt:lpstr>
      <vt:lpstr>Maint &amp; Tech</vt:lpstr>
      <vt:lpstr>Aides &amp; Secur Gds</vt:lpstr>
      <vt:lpstr>Custodians</vt:lpstr>
      <vt:lpstr>Cooks</vt:lpstr>
      <vt:lpstr>'Aides &amp; Secur Gds'!Print_Area</vt:lpstr>
      <vt:lpstr>Certified!Print_Area</vt:lpstr>
      <vt:lpstr>Clerical!Print_Area</vt:lpstr>
      <vt:lpstr>Cooks!Print_Area</vt:lpstr>
      <vt:lpstr>Custodians!Print_Area</vt:lpstr>
      <vt:lpstr>'LPN-ISS'!Print_Area</vt:lpstr>
      <vt:lpstr>'Maint &amp; Tech'!Print_Area</vt:lpstr>
      <vt:lpstr>Secretaries!Print_Area</vt:lpstr>
      <vt:lpstr>'Aides &amp; Secur Gds'!Print_Titles</vt:lpstr>
      <vt:lpstr>Certified!Print_Titles</vt:lpstr>
      <vt:lpstr>Clerical!Print_Titles</vt:lpstr>
      <vt:lpstr>Cooks!Print_Titles</vt:lpstr>
      <vt:lpstr>Custodians!Print_Titles</vt:lpstr>
      <vt:lpstr>'LPN-ISS'!Print_Titles</vt:lpstr>
      <vt:lpstr>'Maint &amp; Tech'!Print_Titles</vt:lpstr>
      <vt:lpstr>Secretaries!Print_Titles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Henegar</dc:creator>
  <cp:lastModifiedBy>Amelia Floyd</cp:lastModifiedBy>
  <cp:lastPrinted>2021-06-01T23:13:50Z</cp:lastPrinted>
  <dcterms:created xsi:type="dcterms:W3CDTF">2005-07-20T18:38:45Z</dcterms:created>
  <dcterms:modified xsi:type="dcterms:W3CDTF">2022-06-20T20:39:13Z</dcterms:modified>
</cp:coreProperties>
</file>