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B2C78B00-E559-413B-BB60-8A2A78315C77}" xr6:coauthVersionLast="47" xr6:coauthVersionMax="47" xr10:uidLastSave="{00000000-0000-0000-0000-000000000000}"/>
  <bookViews>
    <workbookView xWindow="1080" yWindow="1080" windowWidth="28800" windowHeight="8370" firstSheet="2" activeTab="3" xr2:uid="{B2AD35CE-2787-4599-A965-A4DD1035B30C}"/>
  </bookViews>
  <sheets>
    <sheet name="2021-22 System Wide Certified" sheetId="1" r:id="rId1"/>
    <sheet name="2021-22 Teachers and Principals" sheetId="2" r:id="rId2"/>
    <sheet name="2022-23 Teachers and Princi (2)" sheetId="3" r:id="rId3"/>
    <sheet name="2022-23 System Wide Certifi (2)" sheetId="4" r:id="rId4"/>
  </sheets>
  <definedNames>
    <definedName name="_xlnm.Print_Area" localSheetId="0">'2021-22 System Wide Certified'!$C$1:$AI$41</definedName>
    <definedName name="_xlnm.Print_Area" localSheetId="1">'2021-22 Teachers and Principals'!$B$1:$AG$38</definedName>
    <definedName name="_xlnm.Print_Area" localSheetId="3">'2022-23 System Wide Certifi (2)'!$C$1:$Q$36</definedName>
    <definedName name="_xlnm.Print_Area" localSheetId="2">'2022-23 Teachers and Princi (2)'!$B$1:$M$38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4" l="1"/>
  <c r="P34" i="4" s="1"/>
  <c r="O33" i="4"/>
  <c r="P33" i="4" s="1"/>
  <c r="B33" i="4"/>
  <c r="O32" i="4"/>
  <c r="P32" i="4" s="1"/>
  <c r="B32" i="4"/>
  <c r="O31" i="4"/>
  <c r="P31" i="4" s="1"/>
  <c r="B31" i="4"/>
  <c r="O30" i="4"/>
  <c r="P30" i="4" s="1"/>
  <c r="B30" i="4"/>
  <c r="O29" i="4"/>
  <c r="P29" i="4" s="1"/>
  <c r="B29" i="4"/>
  <c r="O28" i="4"/>
  <c r="P28" i="4" s="1"/>
  <c r="B28" i="4"/>
  <c r="O27" i="4"/>
  <c r="P27" i="4" s="1"/>
  <c r="B27" i="4"/>
  <c r="O26" i="4"/>
  <c r="P26" i="4" s="1"/>
  <c r="B26" i="4"/>
  <c r="O25" i="4"/>
  <c r="P25" i="4" s="1"/>
  <c r="B25" i="4"/>
  <c r="O24" i="4"/>
  <c r="P24" i="4" s="1"/>
  <c r="B24" i="4"/>
  <c r="O23" i="4"/>
  <c r="P23" i="4" s="1"/>
  <c r="B23" i="4"/>
  <c r="O22" i="4"/>
  <c r="P22" i="4" s="1"/>
  <c r="B22" i="4"/>
  <c r="O21" i="4"/>
  <c r="P21" i="4" s="1"/>
  <c r="B21" i="4"/>
  <c r="O20" i="4"/>
  <c r="P20" i="4" s="1"/>
  <c r="B20" i="4"/>
  <c r="O19" i="4"/>
  <c r="P19" i="4" s="1"/>
  <c r="B19" i="4"/>
  <c r="O18" i="4"/>
  <c r="P18" i="4" s="1"/>
  <c r="B18" i="4"/>
  <c r="O17" i="4"/>
  <c r="P17" i="4" s="1"/>
  <c r="B17" i="4"/>
  <c r="O16" i="4"/>
  <c r="P16" i="4" s="1"/>
  <c r="B16" i="4"/>
  <c r="O15" i="4"/>
  <c r="P15" i="4" s="1"/>
  <c r="B15" i="4"/>
  <c r="O14" i="4"/>
  <c r="P14" i="4" s="1"/>
  <c r="B14" i="4"/>
  <c r="O13" i="4"/>
  <c r="P13" i="4" s="1"/>
  <c r="B13" i="4"/>
  <c r="O12" i="4"/>
  <c r="P12" i="4" s="1"/>
  <c r="B12" i="4"/>
  <c r="O11" i="4"/>
  <c r="P11" i="4" s="1"/>
  <c r="B11" i="4"/>
  <c r="O10" i="4"/>
  <c r="P10" i="4" s="1"/>
  <c r="B10" i="4"/>
  <c r="O9" i="4"/>
  <c r="P9" i="4" s="1"/>
  <c r="B9" i="4"/>
  <c r="O8" i="4"/>
  <c r="P8" i="4" s="1"/>
  <c r="B8" i="4"/>
  <c r="O7" i="4"/>
  <c r="P7" i="4" s="1"/>
  <c r="B7" i="4"/>
  <c r="O6" i="4"/>
  <c r="P6" i="4" s="1"/>
  <c r="B6" i="4"/>
  <c r="O5" i="4"/>
  <c r="P5" i="4" s="1"/>
  <c r="B5" i="4"/>
  <c r="O4" i="4"/>
  <c r="P4" i="4" s="1"/>
  <c r="B4" i="4"/>
  <c r="O3" i="4"/>
  <c r="P3" i="4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F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L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R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" i="2"/>
  <c r="Y3" i="2" s="1"/>
  <c r="AD34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E3" i="2"/>
  <c r="AD3" i="2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" i="1"/>
  <c r="O3" i="1" l="1"/>
  <c r="P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N3" i="1" s="1"/>
  <c r="J3" i="1"/>
  <c r="I3" i="1"/>
  <c r="G5" i="1"/>
  <c r="G6" i="1"/>
  <c r="H6" i="1" s="1"/>
  <c r="G7" i="1"/>
  <c r="G8" i="1"/>
  <c r="H8" i="1" s="1"/>
  <c r="G9" i="1"/>
  <c r="G10" i="1"/>
  <c r="G11" i="1"/>
  <c r="G12" i="1"/>
  <c r="H12" i="1" s="1"/>
  <c r="G13" i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G27" i="1"/>
  <c r="G28" i="1"/>
  <c r="H28" i="1" s="1"/>
  <c r="G29" i="1"/>
  <c r="G30" i="1"/>
  <c r="H30" i="1" s="1"/>
  <c r="G31" i="1"/>
  <c r="G32" i="1"/>
  <c r="H32" i="1" s="1"/>
  <c r="G33" i="1"/>
  <c r="G34" i="1"/>
  <c r="H34" i="1" s="1"/>
  <c r="G3" i="1"/>
  <c r="H3" i="1" s="1"/>
  <c r="G4" i="1"/>
  <c r="H4" i="1" s="1"/>
  <c r="AE5" i="2"/>
  <c r="AF5" i="2"/>
  <c r="AG5" i="2" s="1"/>
  <c r="AE6" i="2"/>
  <c r="AF6" i="2"/>
  <c r="AG6" i="2"/>
  <c r="AE7" i="2"/>
  <c r="AF7" i="2"/>
  <c r="AG7" i="2" s="1"/>
  <c r="AE8" i="2"/>
  <c r="AF8" i="2"/>
  <c r="AG8" i="2"/>
  <c r="AE9" i="2"/>
  <c r="AF9" i="2"/>
  <c r="AG9" i="2" s="1"/>
  <c r="AE10" i="2"/>
  <c r="AF10" i="2"/>
  <c r="AG10" i="2"/>
  <c r="AE11" i="2"/>
  <c r="AF11" i="2"/>
  <c r="AG11" i="2" s="1"/>
  <c r="AE12" i="2"/>
  <c r="AF12" i="2"/>
  <c r="AG12" i="2" s="1"/>
  <c r="AE13" i="2"/>
  <c r="AF13" i="2"/>
  <c r="AG13" i="2" s="1"/>
  <c r="AE14" i="2"/>
  <c r="AF14" i="2"/>
  <c r="AG14" i="2"/>
  <c r="AE15" i="2"/>
  <c r="AF15" i="2"/>
  <c r="AG15" i="2" s="1"/>
  <c r="AE16" i="2"/>
  <c r="AF16" i="2"/>
  <c r="AG16" i="2" s="1"/>
  <c r="AE17" i="2"/>
  <c r="AF17" i="2"/>
  <c r="AG17" i="2" s="1"/>
  <c r="AE18" i="2"/>
  <c r="AF18" i="2"/>
  <c r="AG18" i="2"/>
  <c r="AE19" i="2"/>
  <c r="AF19" i="2"/>
  <c r="AG19" i="2" s="1"/>
  <c r="AE20" i="2"/>
  <c r="AF20" i="2"/>
  <c r="AG20" i="2" s="1"/>
  <c r="AE21" i="2"/>
  <c r="AF21" i="2"/>
  <c r="AG21" i="2" s="1"/>
  <c r="AE22" i="2"/>
  <c r="AF22" i="2"/>
  <c r="AG22" i="2"/>
  <c r="AE23" i="2"/>
  <c r="AF23" i="2"/>
  <c r="AG23" i="2" s="1"/>
  <c r="AE24" i="2"/>
  <c r="AF24" i="2"/>
  <c r="AG24" i="2"/>
  <c r="AE25" i="2"/>
  <c r="AF25" i="2"/>
  <c r="AG25" i="2" s="1"/>
  <c r="AE26" i="2"/>
  <c r="AF26" i="2"/>
  <c r="AG26" i="2"/>
  <c r="AE27" i="2"/>
  <c r="AF27" i="2"/>
  <c r="AG27" i="2" s="1"/>
  <c r="AE28" i="2"/>
  <c r="AF28" i="2"/>
  <c r="AG28" i="2"/>
  <c r="AE29" i="2"/>
  <c r="AF29" i="2"/>
  <c r="AG29" i="2" s="1"/>
  <c r="AE30" i="2"/>
  <c r="AF30" i="2"/>
  <c r="AG30" i="2"/>
  <c r="AE31" i="2"/>
  <c r="AF31" i="2"/>
  <c r="AG31" i="2" s="1"/>
  <c r="AE32" i="2"/>
  <c r="AF32" i="2"/>
  <c r="AG32" i="2"/>
  <c r="AE33" i="2"/>
  <c r="AF33" i="2"/>
  <c r="AG33" i="2" s="1"/>
  <c r="AE34" i="2"/>
  <c r="AF34" i="2"/>
  <c r="AG34" i="2"/>
  <c r="AF4" i="2"/>
  <c r="AG4" i="2" s="1"/>
  <c r="AE4" i="2"/>
  <c r="Y5" i="2"/>
  <c r="Z5" i="2"/>
  <c r="AA5" i="2" s="1"/>
  <c r="Y6" i="2"/>
  <c r="Z6" i="2"/>
  <c r="AA6" i="2" s="1"/>
  <c r="Y7" i="2"/>
  <c r="Z7" i="2"/>
  <c r="AA7" i="2" s="1"/>
  <c r="Y8" i="2"/>
  <c r="Z8" i="2"/>
  <c r="AA8" i="2" s="1"/>
  <c r="Y9" i="2"/>
  <c r="Z9" i="2"/>
  <c r="AA9" i="2" s="1"/>
  <c r="Y10" i="2"/>
  <c r="Z10" i="2"/>
  <c r="AA10" i="2" s="1"/>
  <c r="Y11" i="2"/>
  <c r="Z11" i="2"/>
  <c r="AA11" i="2" s="1"/>
  <c r="Y12" i="2"/>
  <c r="Z12" i="2"/>
  <c r="AA12" i="2" s="1"/>
  <c r="Y13" i="2"/>
  <c r="Z13" i="2"/>
  <c r="AA13" i="2" s="1"/>
  <c r="Y14" i="2"/>
  <c r="Z14" i="2"/>
  <c r="AA14" i="2" s="1"/>
  <c r="Y15" i="2"/>
  <c r="Z15" i="2"/>
  <c r="AA15" i="2" s="1"/>
  <c r="Y16" i="2"/>
  <c r="Z16" i="2"/>
  <c r="AA16" i="2" s="1"/>
  <c r="Y17" i="2"/>
  <c r="Z17" i="2"/>
  <c r="AA17" i="2" s="1"/>
  <c r="Y18" i="2"/>
  <c r="Z18" i="2"/>
  <c r="AA18" i="2" s="1"/>
  <c r="Y19" i="2"/>
  <c r="Z19" i="2"/>
  <c r="AA19" i="2" s="1"/>
  <c r="Y20" i="2"/>
  <c r="Z20" i="2"/>
  <c r="AA20" i="2" s="1"/>
  <c r="Y21" i="2"/>
  <c r="Z21" i="2"/>
  <c r="AA21" i="2" s="1"/>
  <c r="Y22" i="2"/>
  <c r="Z22" i="2"/>
  <c r="AA22" i="2" s="1"/>
  <c r="Y23" i="2"/>
  <c r="Z23" i="2"/>
  <c r="AA23" i="2" s="1"/>
  <c r="Y24" i="2"/>
  <c r="Z24" i="2"/>
  <c r="AA24" i="2" s="1"/>
  <c r="Y25" i="2"/>
  <c r="Z25" i="2"/>
  <c r="AA25" i="2" s="1"/>
  <c r="Y26" i="2"/>
  <c r="Z26" i="2"/>
  <c r="AA26" i="2" s="1"/>
  <c r="Y27" i="2"/>
  <c r="Z27" i="2"/>
  <c r="AA27" i="2" s="1"/>
  <c r="Y28" i="2"/>
  <c r="Z28" i="2"/>
  <c r="AA28" i="2" s="1"/>
  <c r="Y29" i="2"/>
  <c r="Z29" i="2"/>
  <c r="AA29" i="2" s="1"/>
  <c r="Y30" i="2"/>
  <c r="Z30" i="2"/>
  <c r="AA30" i="2" s="1"/>
  <c r="Y31" i="2"/>
  <c r="Z31" i="2"/>
  <c r="AA31" i="2"/>
  <c r="Y32" i="2"/>
  <c r="Z32" i="2"/>
  <c r="AA32" i="2"/>
  <c r="Y33" i="2"/>
  <c r="Z33" i="2"/>
  <c r="AA33" i="2" s="1"/>
  <c r="Y34" i="2"/>
  <c r="Z34" i="2"/>
  <c r="AA34" i="2" s="1"/>
  <c r="Z4" i="2"/>
  <c r="AA4" i="2" s="1"/>
  <c r="Y4" i="2"/>
  <c r="R5" i="2"/>
  <c r="S5" i="2"/>
  <c r="T5" i="2" s="1"/>
  <c r="R6" i="2"/>
  <c r="S6" i="2"/>
  <c r="T6" i="2" s="1"/>
  <c r="R7" i="2"/>
  <c r="S7" i="2"/>
  <c r="T7" i="2" s="1"/>
  <c r="R8" i="2"/>
  <c r="S8" i="2"/>
  <c r="T8" i="2" s="1"/>
  <c r="R9" i="2"/>
  <c r="S9" i="2"/>
  <c r="T9" i="2" s="1"/>
  <c r="R10" i="2"/>
  <c r="S10" i="2"/>
  <c r="T10" i="2" s="1"/>
  <c r="R11" i="2"/>
  <c r="S11" i="2"/>
  <c r="T11" i="2" s="1"/>
  <c r="R12" i="2"/>
  <c r="S12" i="2"/>
  <c r="T12" i="2"/>
  <c r="R13" i="2"/>
  <c r="S13" i="2"/>
  <c r="T13" i="2"/>
  <c r="R14" i="2"/>
  <c r="S14" i="2"/>
  <c r="T14" i="2" s="1"/>
  <c r="R15" i="2"/>
  <c r="S15" i="2"/>
  <c r="T15" i="2" s="1"/>
  <c r="R16" i="2"/>
  <c r="S16" i="2"/>
  <c r="T16" i="2" s="1"/>
  <c r="R17" i="2"/>
  <c r="S17" i="2"/>
  <c r="T17" i="2" s="1"/>
  <c r="R18" i="2"/>
  <c r="S18" i="2"/>
  <c r="T18" i="2" s="1"/>
  <c r="R19" i="2"/>
  <c r="S19" i="2"/>
  <c r="T19" i="2" s="1"/>
  <c r="R20" i="2"/>
  <c r="S20" i="2"/>
  <c r="T20" i="2" s="1"/>
  <c r="R21" i="2"/>
  <c r="S21" i="2"/>
  <c r="T21" i="2" s="1"/>
  <c r="R22" i="2"/>
  <c r="S22" i="2"/>
  <c r="T22" i="2" s="1"/>
  <c r="R23" i="2"/>
  <c r="S23" i="2"/>
  <c r="T23" i="2" s="1"/>
  <c r="R24" i="2"/>
  <c r="S24" i="2"/>
  <c r="T24" i="2" s="1"/>
  <c r="R25" i="2"/>
  <c r="S25" i="2"/>
  <c r="T25" i="2" s="1"/>
  <c r="R26" i="2"/>
  <c r="S26" i="2"/>
  <c r="T26" i="2" s="1"/>
  <c r="R27" i="2"/>
  <c r="S27" i="2"/>
  <c r="T27" i="2" s="1"/>
  <c r="R28" i="2"/>
  <c r="S28" i="2"/>
  <c r="T28" i="2" s="1"/>
  <c r="R29" i="2"/>
  <c r="S29" i="2"/>
  <c r="T29" i="2" s="1"/>
  <c r="R30" i="2"/>
  <c r="S30" i="2"/>
  <c r="T30" i="2" s="1"/>
  <c r="R31" i="2"/>
  <c r="S31" i="2"/>
  <c r="T31" i="2" s="1"/>
  <c r="R32" i="2"/>
  <c r="S32" i="2"/>
  <c r="T32" i="2" s="1"/>
  <c r="R33" i="2"/>
  <c r="S33" i="2"/>
  <c r="T33" i="2" s="1"/>
  <c r="R34" i="2"/>
  <c r="S34" i="2"/>
  <c r="T34" i="2"/>
  <c r="S4" i="2"/>
  <c r="T4" i="2" s="1"/>
  <c r="R4" i="2"/>
  <c r="L5" i="2"/>
  <c r="M5" i="2"/>
  <c r="N5" i="2" s="1"/>
  <c r="L6" i="2"/>
  <c r="M6" i="2"/>
  <c r="N6" i="2" s="1"/>
  <c r="L7" i="2"/>
  <c r="M7" i="2"/>
  <c r="N7" i="2" s="1"/>
  <c r="L8" i="2"/>
  <c r="M8" i="2"/>
  <c r="N8" i="2" s="1"/>
  <c r="L9" i="2"/>
  <c r="M9" i="2"/>
  <c r="N9" i="2" s="1"/>
  <c r="L10" i="2"/>
  <c r="M10" i="2"/>
  <c r="N10" i="2" s="1"/>
  <c r="L11" i="2"/>
  <c r="M11" i="2"/>
  <c r="N11" i="2" s="1"/>
  <c r="L12" i="2"/>
  <c r="M12" i="2"/>
  <c r="N12" i="2" s="1"/>
  <c r="L13" i="2"/>
  <c r="M13" i="2"/>
  <c r="N13" i="2" s="1"/>
  <c r="L14" i="2"/>
  <c r="M14" i="2"/>
  <c r="N14" i="2" s="1"/>
  <c r="L15" i="2"/>
  <c r="M15" i="2"/>
  <c r="N15" i="2" s="1"/>
  <c r="L16" i="2"/>
  <c r="M16" i="2"/>
  <c r="N16" i="2" s="1"/>
  <c r="L17" i="2"/>
  <c r="M17" i="2"/>
  <c r="N17" i="2" s="1"/>
  <c r="L18" i="2"/>
  <c r="M18" i="2"/>
  <c r="N18" i="2" s="1"/>
  <c r="L19" i="2"/>
  <c r="M19" i="2"/>
  <c r="N19" i="2" s="1"/>
  <c r="L20" i="2"/>
  <c r="M20" i="2"/>
  <c r="N20" i="2" s="1"/>
  <c r="L21" i="2"/>
  <c r="M21" i="2"/>
  <c r="N21" i="2" s="1"/>
  <c r="L22" i="2"/>
  <c r="M22" i="2"/>
  <c r="N22" i="2" s="1"/>
  <c r="L23" i="2"/>
  <c r="M23" i="2"/>
  <c r="N23" i="2" s="1"/>
  <c r="L24" i="2"/>
  <c r="M24" i="2"/>
  <c r="N24" i="2" s="1"/>
  <c r="L25" i="2"/>
  <c r="M25" i="2"/>
  <c r="N25" i="2" s="1"/>
  <c r="L26" i="2"/>
  <c r="M26" i="2"/>
  <c r="N26" i="2" s="1"/>
  <c r="L27" i="2"/>
  <c r="M27" i="2"/>
  <c r="N27" i="2" s="1"/>
  <c r="L28" i="2"/>
  <c r="M28" i="2"/>
  <c r="N28" i="2" s="1"/>
  <c r="L29" i="2"/>
  <c r="M29" i="2"/>
  <c r="N29" i="2" s="1"/>
  <c r="L30" i="2"/>
  <c r="M30" i="2"/>
  <c r="N30" i="2" s="1"/>
  <c r="L31" i="2"/>
  <c r="M31" i="2"/>
  <c r="N31" i="2" s="1"/>
  <c r="L32" i="2"/>
  <c r="M32" i="2"/>
  <c r="N32" i="2" s="1"/>
  <c r="L33" i="2"/>
  <c r="M33" i="2"/>
  <c r="N33" i="2" s="1"/>
  <c r="L34" i="2"/>
  <c r="M34" i="2"/>
  <c r="N34" i="2" s="1"/>
  <c r="M4" i="2"/>
  <c r="N4" i="2" s="1"/>
  <c r="L4" i="2"/>
  <c r="F5" i="2"/>
  <c r="G5" i="2"/>
  <c r="H5" i="2" s="1"/>
  <c r="F6" i="2"/>
  <c r="G6" i="2"/>
  <c r="H6" i="2" s="1"/>
  <c r="F7" i="2"/>
  <c r="G7" i="2"/>
  <c r="H7" i="2" s="1"/>
  <c r="F8" i="2"/>
  <c r="G8" i="2"/>
  <c r="H8" i="2" s="1"/>
  <c r="F9" i="2"/>
  <c r="G9" i="2"/>
  <c r="H9" i="2" s="1"/>
  <c r="F10" i="2"/>
  <c r="G10" i="2"/>
  <c r="H10" i="2" s="1"/>
  <c r="F11" i="2"/>
  <c r="G11" i="2"/>
  <c r="H11" i="2" s="1"/>
  <c r="F12" i="2"/>
  <c r="G12" i="2"/>
  <c r="H12" i="2" s="1"/>
  <c r="F13" i="2"/>
  <c r="G13" i="2"/>
  <c r="H13" i="2" s="1"/>
  <c r="F14" i="2"/>
  <c r="G14" i="2"/>
  <c r="H14" i="2" s="1"/>
  <c r="F15" i="2"/>
  <c r="G15" i="2"/>
  <c r="H15" i="2" s="1"/>
  <c r="F16" i="2"/>
  <c r="G16" i="2"/>
  <c r="H16" i="2" s="1"/>
  <c r="F17" i="2"/>
  <c r="G17" i="2"/>
  <c r="H17" i="2" s="1"/>
  <c r="F18" i="2"/>
  <c r="G18" i="2"/>
  <c r="H18" i="2" s="1"/>
  <c r="F19" i="2"/>
  <c r="G19" i="2"/>
  <c r="H19" i="2" s="1"/>
  <c r="F20" i="2"/>
  <c r="G20" i="2"/>
  <c r="H20" i="2" s="1"/>
  <c r="F21" i="2"/>
  <c r="G21" i="2"/>
  <c r="H21" i="2" s="1"/>
  <c r="F22" i="2"/>
  <c r="G22" i="2"/>
  <c r="H22" i="2" s="1"/>
  <c r="F23" i="2"/>
  <c r="G23" i="2"/>
  <c r="H23" i="2" s="1"/>
  <c r="F24" i="2"/>
  <c r="G24" i="2"/>
  <c r="H24" i="2" s="1"/>
  <c r="F25" i="2"/>
  <c r="G25" i="2"/>
  <c r="H25" i="2" s="1"/>
  <c r="F26" i="2"/>
  <c r="G26" i="2"/>
  <c r="H26" i="2" s="1"/>
  <c r="F27" i="2"/>
  <c r="G27" i="2"/>
  <c r="H27" i="2" s="1"/>
  <c r="F28" i="2"/>
  <c r="G28" i="2"/>
  <c r="H28" i="2" s="1"/>
  <c r="F29" i="2"/>
  <c r="G29" i="2"/>
  <c r="H29" i="2" s="1"/>
  <c r="F30" i="2"/>
  <c r="G30" i="2"/>
  <c r="H30" i="2" s="1"/>
  <c r="F31" i="2"/>
  <c r="G31" i="2"/>
  <c r="H31" i="2" s="1"/>
  <c r="F32" i="2"/>
  <c r="G32" i="2"/>
  <c r="H32" i="2" s="1"/>
  <c r="F33" i="2"/>
  <c r="G33" i="2"/>
  <c r="H33" i="2" s="1"/>
  <c r="F34" i="2"/>
  <c r="G34" i="2"/>
  <c r="H34" i="2" s="1"/>
  <c r="G4" i="2"/>
  <c r="H4" i="2" s="1"/>
  <c r="F4" i="2"/>
  <c r="AH11" i="1"/>
  <c r="AH19" i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F34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G3" i="1"/>
  <c r="AH3" i="1" s="1"/>
  <c r="AF3" i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Z6" i="1"/>
  <c r="Z14" i="1"/>
  <c r="Z22" i="1"/>
  <c r="Z30" i="1"/>
  <c r="Z4" i="1"/>
  <c r="Z5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1" i="1"/>
  <c r="Z32" i="1"/>
  <c r="Z33" i="1"/>
  <c r="Z34" i="1"/>
  <c r="AA3" i="1"/>
  <c r="AB3" i="1" s="1"/>
  <c r="Z3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U3" i="1"/>
  <c r="V3" i="1" s="1"/>
  <c r="T3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4" i="1"/>
  <c r="P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4" i="1"/>
  <c r="J4" i="1" s="1"/>
  <c r="H7" i="1"/>
  <c r="H9" i="1"/>
  <c r="H10" i="1"/>
  <c r="H11" i="1"/>
  <c r="H13" i="1"/>
  <c r="H15" i="1"/>
  <c r="H17" i="1"/>
  <c r="H19" i="1"/>
  <c r="H21" i="1"/>
  <c r="H23" i="1"/>
  <c r="H25" i="1"/>
  <c r="H26" i="1"/>
  <c r="H27" i="1"/>
  <c r="H29" i="1"/>
  <c r="H31" i="1"/>
  <c r="H33" i="1"/>
  <c r="H5" i="1"/>
  <c r="B33" i="1" l="1"/>
  <c r="N34" i="1"/>
  <c r="B32" i="1"/>
  <c r="N33" i="1"/>
  <c r="B31" i="1"/>
  <c r="B30" i="1"/>
  <c r="N31" i="1"/>
  <c r="B29" i="1"/>
  <c r="N30" i="1"/>
  <c r="B28" i="1"/>
  <c r="N29" i="1"/>
  <c r="B27" i="1"/>
  <c r="B26" i="1"/>
  <c r="N27" i="1"/>
  <c r="B25" i="1"/>
  <c r="N26" i="1"/>
  <c r="B24" i="1"/>
  <c r="B23" i="1"/>
  <c r="N24" i="1"/>
  <c r="B22" i="1"/>
  <c r="N23" i="1"/>
  <c r="B21" i="1"/>
  <c r="N22" i="1"/>
  <c r="B20" i="1"/>
  <c r="N21" i="1"/>
  <c r="B19" i="1"/>
  <c r="N20" i="1"/>
  <c r="B18" i="1"/>
  <c r="N19" i="1"/>
  <c r="B17" i="1"/>
  <c r="N18" i="1"/>
  <c r="B16" i="1"/>
  <c r="B15" i="1"/>
  <c r="B14" i="1"/>
  <c r="N15" i="1"/>
  <c r="B13" i="1"/>
  <c r="N14" i="1"/>
  <c r="B12" i="1"/>
  <c r="B11" i="1"/>
  <c r="N12" i="1"/>
  <c r="B10" i="1"/>
  <c r="N11" i="1"/>
  <c r="B9" i="1"/>
  <c r="N10" i="1"/>
  <c r="B8" i="1"/>
  <c r="B7" i="1"/>
  <c r="N8" i="1"/>
  <c r="B6" i="1"/>
  <c r="N7" i="1"/>
  <c r="B5" i="1"/>
  <c r="N5" i="1"/>
  <c r="B4" i="1"/>
  <c r="N4" i="1" l="1"/>
  <c r="N9" i="1"/>
  <c r="N16" i="1"/>
  <c r="N28" i="1"/>
  <c r="N32" i="1"/>
  <c r="N6" i="1"/>
  <c r="N13" i="1"/>
  <c r="N25" i="1"/>
  <c r="N17" i="1" l="1"/>
</calcChain>
</file>

<file path=xl/sharedStrings.xml><?xml version="1.0" encoding="utf-8"?>
<sst xmlns="http://schemas.openxmlformats.org/spreadsheetml/2006/main" count="102" uniqueCount="22">
  <si>
    <t>BS</t>
  </si>
  <si>
    <t>MASTERS</t>
  </si>
  <si>
    <t>MA+30</t>
  </si>
  <si>
    <t>YRS EXP</t>
  </si>
  <si>
    <t>EDS</t>
  </si>
  <si>
    <t>DR</t>
  </si>
  <si>
    <t>2016-17</t>
  </si>
  <si>
    <t>2017-18</t>
  </si>
  <si>
    <t>31+</t>
  </si>
  <si>
    <t>2019-2020</t>
  </si>
  <si>
    <r>
      <t xml:space="preserve">COLLEGE CREDIT RECEIVED AFTER GRADUATING </t>
    </r>
    <r>
      <rPr>
        <b/>
        <i/>
        <sz val="12"/>
        <color rgb="FFC00000"/>
        <rFont val="Arial"/>
        <family val="2"/>
      </rPr>
      <t>AND</t>
    </r>
    <r>
      <rPr>
        <b/>
        <i/>
        <sz val="12"/>
        <rFont val="Arial"/>
        <family val="2"/>
      </rPr>
      <t xml:space="preserve"> TAKEN TOWARD PRESENT CERTIFICATION, NEW CERTIFICATION, OR HIGHER DEGREE AND APPROVED BY SUPERVISOR OF INSTRUCTION, WILL BE PAID $15.00 PER SEMESTER HOUR ON EACH CONTRACTUAL YEAR, NOT TO EXCEED A MAXIMUM OF 30 SEMESTER HOURS FOR EACH CATAGORY. HOURS MUST BE ON AN OFFICIAL TRANSCRIPT FROM AN ACCREDITED COLLEGE OR UNIVERSITY </t>
    </r>
    <r>
      <rPr>
        <b/>
        <i/>
        <sz val="12"/>
        <color rgb="FFC00000"/>
        <rFont val="Arial"/>
        <family val="2"/>
      </rPr>
      <t>AND</t>
    </r>
    <r>
      <rPr>
        <b/>
        <i/>
        <sz val="12"/>
        <rFont val="Arial"/>
        <family val="2"/>
      </rPr>
      <t xml:space="preserve"> IN THE DIRECTOR OF SCHOOLS OFFICE BY SEPTEMBER 10TH.</t>
    </r>
  </si>
  <si>
    <t>YRS  EXP</t>
  </si>
  <si>
    <r>
      <t xml:space="preserve">DEGREE RATING WILL BE BASED ON A VALID TN LICENSE. IT IS TEACHER'S RESPONSIBILITY TO MAKE SURE THIER LICENSE IS VALID!  COLLEGE CREDIT RECEIVED AFTER GRADUATING </t>
    </r>
    <r>
      <rPr>
        <b/>
        <i/>
        <sz val="12"/>
        <color rgb="FFC00000"/>
        <rFont val="Arial"/>
        <family val="2"/>
      </rPr>
      <t>AND</t>
    </r>
    <r>
      <rPr>
        <b/>
        <i/>
        <sz val="12"/>
        <rFont val="Arial"/>
        <family val="2"/>
      </rPr>
      <t xml:space="preserve"> TAKEN TOWARD PRESENT CERTIFICATION, NEW CERTIFICATION, OR HIGHER DEGREE AND APPROVED BY SUPERVISOR OF INSTRUCTION, WILL BE PAID $15.00 PER SEMESTER HOUR ON EACH CONTRACTUAL YEAR, NOT TO EXCEED A MAXIMUM OF 30 SEMESTER HOURS FOR EACH CATAGORY. HOURS MUST BE ON AN OFFICIAL TRANSCRIPT FROM AN ACCREDITED COLLEGE OR UNIVERSITY </t>
    </r>
    <r>
      <rPr>
        <b/>
        <i/>
        <sz val="12"/>
        <color rgb="FFC00000"/>
        <rFont val="Arial"/>
        <family val="2"/>
      </rPr>
      <t>AND</t>
    </r>
    <r>
      <rPr>
        <b/>
        <i/>
        <sz val="12"/>
        <rFont val="Arial"/>
        <family val="2"/>
      </rPr>
      <t xml:space="preserve"> IN THE DIRECTOR OF SCHOOLS OFFICE BY SEPTEMBER 10TH.</t>
    </r>
  </si>
  <si>
    <t>DEGREE RATING WILL BE BASED ON A VALID TN LICENSE. IT IS TEACHER'S RESPONSIBILITY TO MAKE SURE THEIR LICENCE IS VALID!</t>
  </si>
  <si>
    <t>2020-2021</t>
  </si>
  <si>
    <t>4 % Increase</t>
  </si>
  <si>
    <t>2021-22 w/4%</t>
  </si>
  <si>
    <t>4 % Amt</t>
  </si>
  <si>
    <t>2 % Amt</t>
  </si>
  <si>
    <t>2021-22 w/2%</t>
  </si>
  <si>
    <t>2 % Increase</t>
  </si>
  <si>
    <t>2%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</si>
</sst>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C00000"/>
      <name val="Arial"/>
      <family val="2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3" tint="-0.249977111117893"/>
      <name val="Arial"/>
      <family val="2"/>
    </font>
    <font>
      <b/>
      <sz val="12"/>
      <color theme="6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rgb="FFC00000"/>
      <name val="Calibri"/>
      <family val="2"/>
      <scheme val="minor"/>
    </font>
    <font>
      <b/>
      <i/>
      <sz val="12"/>
      <name val="Arial"/>
      <family val="2"/>
    </font>
    <font>
      <b/>
      <i/>
      <sz val="12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3" xfId="0" applyFont="1" applyFill="1" applyBorder="1" applyAlignment="1">
      <alignment horizontal="center" vertical="center" wrapText="1"/>
    </xf>
    <xf numFmtId="0" fontId="4" fillId="0" borderId="10" xfId="0" applyFont="1" applyBorder="1"/>
    <xf numFmtId="44" fontId="5" fillId="0" borderId="0" xfId="1" applyFont="1"/>
    <xf numFmtId="0" fontId="6" fillId="0" borderId="0" xfId="0" applyFont="1"/>
    <xf numFmtId="0" fontId="4" fillId="0" borderId="0" xfId="0" applyFont="1"/>
    <xf numFmtId="44" fontId="5" fillId="0" borderId="0" xfId="1" applyFont="1" applyAlignment="1">
      <alignment horizontal="center"/>
    </xf>
    <xf numFmtId="44" fontId="6" fillId="0" borderId="0" xfId="1" applyFont="1" applyAlignment="1"/>
    <xf numFmtId="44" fontId="6" fillId="0" borderId="0" xfId="1" applyFont="1" applyAlignment="1">
      <alignment horizontal="center" vertical="center"/>
    </xf>
    <xf numFmtId="44" fontId="6" fillId="0" borderId="0" xfId="1" applyFont="1" applyBorder="1" applyAlignment="1">
      <alignment horizontal="center"/>
    </xf>
    <xf numFmtId="44" fontId="2" fillId="4" borderId="5" xfId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4" fontId="2" fillId="0" borderId="0" xfId="0" applyNumberFormat="1" applyFont="1" applyBorder="1" applyAlignment="1"/>
    <xf numFmtId="0" fontId="2" fillId="0" borderId="19" xfId="0" applyFont="1" applyFill="1" applyBorder="1" applyAlignment="1">
      <alignment horizontal="center" vertical="center" wrapText="1"/>
    </xf>
    <xf numFmtId="4" fontId="2" fillId="0" borderId="3" xfId="0" applyNumberFormat="1" applyFont="1" applyBorder="1" applyAlignment="1">
      <alignment vertical="center"/>
    </xf>
    <xf numFmtId="4" fontId="7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vertical="center"/>
    </xf>
    <xf numFmtId="4" fontId="8" fillId="0" borderId="3" xfId="0" applyNumberFormat="1" applyFont="1" applyBorder="1" applyAlignment="1">
      <alignment vertical="center"/>
    </xf>
    <xf numFmtId="4" fontId="9" fillId="4" borderId="2" xfId="0" applyNumberFormat="1" applyFont="1" applyFill="1" applyBorder="1" applyAlignment="1">
      <alignment vertical="center"/>
    </xf>
    <xf numFmtId="4" fontId="9" fillId="4" borderId="23" xfId="0" applyNumberFormat="1" applyFont="1" applyFill="1" applyBorder="1" applyAlignment="1">
      <alignment horizontal="center" vertical="center"/>
    </xf>
    <xf numFmtId="4" fontId="9" fillId="4" borderId="4" xfId="0" applyNumberFormat="1" applyFont="1" applyFill="1" applyBorder="1" applyAlignment="1">
      <alignment vertical="center"/>
    </xf>
    <xf numFmtId="0" fontId="0" fillId="0" borderId="0" xfId="0" applyFont="1"/>
    <xf numFmtId="0" fontId="10" fillId="0" borderId="5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44" fontId="2" fillId="0" borderId="5" xfId="1" applyFont="1" applyBorder="1"/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4" fontId="2" fillId="0" borderId="21" xfId="1" applyFont="1" applyBorder="1"/>
    <xf numFmtId="44" fontId="2" fillId="0" borderId="11" xfId="1" applyFont="1" applyBorder="1"/>
    <xf numFmtId="44" fontId="2" fillId="0" borderId="20" xfId="1" applyFont="1" applyBorder="1"/>
    <xf numFmtId="44" fontId="2" fillId="0" borderId="10" xfId="1" applyFont="1" applyBorder="1"/>
    <xf numFmtId="44" fontId="2" fillId="0" borderId="9" xfId="1" applyFont="1" applyBorder="1"/>
    <xf numFmtId="44" fontId="7" fillId="0" borderId="9" xfId="1" applyFont="1" applyBorder="1"/>
    <xf numFmtId="44" fontId="9" fillId="0" borderId="10" xfId="1" applyFont="1" applyBorder="1"/>
    <xf numFmtId="44" fontId="7" fillId="0" borderId="11" xfId="1" applyFont="1" applyBorder="1"/>
    <xf numFmtId="44" fontId="3" fillId="0" borderId="9" xfId="1" applyFont="1" applyBorder="1"/>
    <xf numFmtId="44" fontId="3" fillId="0" borderId="11" xfId="1" applyFont="1" applyBorder="1"/>
    <xf numFmtId="44" fontId="8" fillId="0" borderId="11" xfId="1" applyFont="1" applyBorder="1"/>
    <xf numFmtId="44" fontId="9" fillId="0" borderId="11" xfId="1" applyFont="1" applyBorder="1"/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2" fillId="0" borderId="15" xfId="1" applyFont="1" applyBorder="1"/>
    <xf numFmtId="44" fontId="2" fillId="0" borderId="14" xfId="1" applyFont="1" applyBorder="1"/>
    <xf numFmtId="44" fontId="7" fillId="0" borderId="15" xfId="1" applyFont="1" applyBorder="1"/>
    <xf numFmtId="44" fontId="3" fillId="0" borderId="14" xfId="1" applyFont="1" applyBorder="1"/>
    <xf numFmtId="44" fontId="3" fillId="0" borderId="15" xfId="1" applyFont="1" applyBorder="1"/>
    <xf numFmtId="44" fontId="8" fillId="0" borderId="15" xfId="1" applyFont="1" applyBorder="1"/>
    <xf numFmtId="44" fontId="9" fillId="0" borderId="15" xfId="1" applyFont="1" applyBorder="1"/>
    <xf numFmtId="0" fontId="0" fillId="0" borderId="0" xfId="0" applyFont="1" applyBorder="1"/>
    <xf numFmtId="49" fontId="11" fillId="0" borderId="0" xfId="1" applyNumberFormat="1" applyFont="1" applyBorder="1" applyAlignment="1">
      <alignment wrapText="1"/>
    </xf>
    <xf numFmtId="4" fontId="2" fillId="2" borderId="1" xfId="0" applyNumberFormat="1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4" fontId="2" fillId="0" borderId="3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horizontal="center" vertical="center"/>
    </xf>
    <xf numFmtId="0" fontId="0" fillId="0" borderId="3" xfId="0" applyFont="1" applyBorder="1"/>
    <xf numFmtId="0" fontId="10" fillId="0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0" fontId="0" fillId="0" borderId="16" xfId="0" applyFont="1" applyBorder="1"/>
    <xf numFmtId="4" fontId="2" fillId="0" borderId="0" xfId="0" applyNumberFormat="1" applyFont="1" applyFill="1" applyBorder="1"/>
    <xf numFmtId="4" fontId="2" fillId="0" borderId="0" xfId="0" applyNumberFormat="1" applyFont="1" applyBorder="1"/>
    <xf numFmtId="4" fontId="2" fillId="0" borderId="5" xfId="0" applyNumberFormat="1" applyFont="1" applyBorder="1"/>
    <xf numFmtId="4" fontId="9" fillId="0" borderId="11" xfId="0" applyNumberFormat="1" applyFont="1" applyBorder="1"/>
    <xf numFmtId="44" fontId="2" fillId="0" borderId="9" xfId="1" applyFont="1" applyBorder="1" applyAlignment="1">
      <alignment horizontal="center"/>
    </xf>
    <xf numFmtId="44" fontId="3" fillId="0" borderId="9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" fontId="9" fillId="0" borderId="15" xfId="0" applyNumberFormat="1" applyFont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Alignment="1">
      <alignment horizontal="left"/>
    </xf>
    <xf numFmtId="4" fontId="2" fillId="2" borderId="2" xfId="0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4" fontId="2" fillId="0" borderId="24" xfId="0" applyNumberFormat="1" applyFont="1" applyFill="1" applyBorder="1" applyAlignment="1">
      <alignment vertical="center"/>
    </xf>
    <xf numFmtId="4" fontId="3" fillId="0" borderId="0" xfId="0" applyNumberFormat="1" applyFont="1" applyBorder="1" applyAlignment="1">
      <alignment horizontal="center" wrapText="1"/>
    </xf>
    <xf numFmtId="4" fontId="2" fillId="0" borderId="20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4" fontId="2" fillId="0" borderId="26" xfId="0" applyNumberFormat="1" applyFont="1" applyBorder="1" applyAlignment="1">
      <alignment horizontal="center" wrapText="1"/>
    </xf>
    <xf numFmtId="4" fontId="2" fillId="5" borderId="26" xfId="0" applyNumberFormat="1" applyFont="1" applyFill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4" fontId="2" fillId="6" borderId="0" xfId="0" applyNumberFormat="1" applyFont="1" applyFill="1" applyBorder="1" applyAlignment="1">
      <alignment horizontal="center" wrapText="1"/>
    </xf>
    <xf numFmtId="4" fontId="2" fillId="6" borderId="26" xfId="0" applyNumberFormat="1" applyFont="1" applyFill="1" applyBorder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44" fontId="7" fillId="5" borderId="9" xfId="1" applyFont="1" applyFill="1" applyBorder="1"/>
    <xf numFmtId="0" fontId="0" fillId="5" borderId="0" xfId="0" applyFont="1" applyFill="1"/>
    <xf numFmtId="44" fontId="7" fillId="6" borderId="12" xfId="1" applyFont="1" applyFill="1" applyBorder="1"/>
    <xf numFmtId="0" fontId="0" fillId="6" borderId="0" xfId="0" applyFont="1" applyFill="1"/>
    <xf numFmtId="44" fontId="7" fillId="5" borderId="12" xfId="1" applyFont="1" applyFill="1" applyBorder="1"/>
    <xf numFmtId="44" fontId="2" fillId="0" borderId="26" xfId="1" applyFont="1" applyBorder="1"/>
    <xf numFmtId="44" fontId="2" fillId="0" borderId="27" xfId="1" applyFont="1" applyBorder="1"/>
    <xf numFmtId="0" fontId="2" fillId="0" borderId="0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 wrapText="1"/>
    </xf>
    <xf numFmtId="0" fontId="0" fillId="0" borderId="21" xfId="0" applyFont="1" applyBorder="1"/>
    <xf numFmtId="44" fontId="8" fillId="0" borderId="21" xfId="1" applyFont="1" applyBorder="1"/>
    <xf numFmtId="44" fontId="8" fillId="0" borderId="22" xfId="1" applyFont="1" applyBorder="1"/>
    <xf numFmtId="44" fontId="2" fillId="4" borderId="9" xfId="1" applyFont="1" applyFill="1" applyBorder="1" applyAlignment="1">
      <alignment horizontal="center"/>
    </xf>
    <xf numFmtId="4" fontId="3" fillId="0" borderId="9" xfId="0" applyNumberFormat="1" applyFont="1" applyBorder="1" applyAlignment="1">
      <alignment horizontal="center" wrapText="1"/>
    </xf>
    <xf numFmtId="4" fontId="2" fillId="5" borderId="9" xfId="0" applyNumberFormat="1" applyFont="1" applyFill="1" applyBorder="1" applyAlignment="1">
      <alignment horizontal="center" wrapText="1"/>
    </xf>
    <xf numFmtId="4" fontId="2" fillId="6" borderId="9" xfId="0" applyNumberFormat="1" applyFont="1" applyFill="1" applyBorder="1" applyAlignment="1">
      <alignment horizontal="center" wrapText="1"/>
    </xf>
    <xf numFmtId="44" fontId="9" fillId="0" borderId="9" xfId="1" applyFont="1" applyBorder="1" applyAlignment="1">
      <alignment horizontal="center"/>
    </xf>
    <xf numFmtId="44" fontId="7" fillId="6" borderId="9" xfId="1" applyFont="1" applyFill="1" applyBorder="1"/>
    <xf numFmtId="0" fontId="2" fillId="0" borderId="28" xfId="0" applyFont="1" applyBorder="1" applyAlignment="1">
      <alignment horizontal="center"/>
    </xf>
    <xf numFmtId="44" fontId="2" fillId="4" borderId="21" xfId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9" fillId="0" borderId="28" xfId="0" applyNumberFormat="1" applyFont="1" applyBorder="1"/>
    <xf numFmtId="44" fontId="3" fillId="0" borderId="12" xfId="1" applyFont="1" applyBorder="1"/>
    <xf numFmtId="44" fontId="8" fillId="0" borderId="12" xfId="1" applyFont="1" applyBorder="1"/>
    <xf numFmtId="44" fontId="9" fillId="0" borderId="26" xfId="1" applyFont="1" applyBorder="1"/>
    <xf numFmtId="49" fontId="11" fillId="0" borderId="0" xfId="1" applyNumberFormat="1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Fill="1"/>
    <xf numFmtId="0" fontId="2" fillId="0" borderId="6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49" fontId="11" fillId="0" borderId="16" xfId="1" applyNumberFormat="1" applyFont="1" applyBorder="1" applyAlignment="1">
      <alignment wrapText="1"/>
    </xf>
    <xf numFmtId="49" fontId="11" fillId="0" borderId="17" xfId="1" applyNumberFormat="1" applyFont="1" applyBorder="1" applyAlignment="1">
      <alignment wrapText="1"/>
    </xf>
    <xf numFmtId="49" fontId="11" fillId="0" borderId="18" xfId="1" applyNumberFormat="1" applyFont="1" applyBorder="1" applyAlignment="1">
      <alignment wrapText="1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/>
    <xf numFmtId="4" fontId="2" fillId="6" borderId="35" xfId="0" applyNumberFormat="1" applyFont="1" applyFill="1" applyBorder="1" applyAlignment="1">
      <alignment horizontal="center" wrapText="1"/>
    </xf>
    <xf numFmtId="44" fontId="7" fillId="6" borderId="10" xfId="1" applyFont="1" applyFill="1" applyBorder="1"/>
    <xf numFmtId="44" fontId="7" fillId="6" borderId="36" xfId="1" applyFont="1" applyFill="1" applyBorder="1"/>
    <xf numFmtId="0" fontId="2" fillId="0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44" fontId="7" fillId="0" borderId="20" xfId="1" applyFont="1" applyBorder="1"/>
    <xf numFmtId="4" fontId="2" fillId="5" borderId="37" xfId="0" applyNumberFormat="1" applyFont="1" applyFill="1" applyBorder="1" applyAlignment="1">
      <alignment horizontal="center" wrapText="1"/>
    </xf>
    <xf numFmtId="4" fontId="9" fillId="0" borderId="26" xfId="0" applyNumberFormat="1" applyFont="1" applyBorder="1"/>
    <xf numFmtId="4" fontId="7" fillId="0" borderId="7" xfId="0" applyNumberFormat="1" applyFont="1" applyBorder="1" applyAlignment="1">
      <alignment horizontal="center" vertical="center"/>
    </xf>
    <xf numFmtId="0" fontId="0" fillId="0" borderId="26" xfId="0" applyFont="1" applyBorder="1"/>
    <xf numFmtId="44" fontId="7" fillId="0" borderId="28" xfId="1" applyFont="1" applyBorder="1"/>
    <xf numFmtId="4" fontId="2" fillId="0" borderId="38" xfId="0" applyNumberFormat="1" applyFont="1" applyFill="1" applyBorder="1" applyAlignment="1">
      <alignment vertical="center"/>
    </xf>
    <xf numFmtId="4" fontId="2" fillId="3" borderId="19" xfId="0" applyNumberFormat="1" applyFont="1" applyFill="1" applyBorder="1" applyAlignment="1">
      <alignment horizontal="center" vertical="center"/>
    </xf>
    <xf numFmtId="44" fontId="11" fillId="0" borderId="0" xfId="1" applyFont="1" applyBorder="1" applyAlignment="1"/>
    <xf numFmtId="44" fontId="11" fillId="0" borderId="16" xfId="1" applyFont="1" applyBorder="1" applyAlignment="1"/>
    <xf numFmtId="0" fontId="2" fillId="0" borderId="39" xfId="0" applyFont="1" applyBorder="1" applyAlignment="1">
      <alignment horizontal="center"/>
    </xf>
    <xf numFmtId="44" fontId="2" fillId="0" borderId="39" xfId="1" applyFont="1" applyBorder="1"/>
    <xf numFmtId="4" fontId="9" fillId="0" borderId="27" xfId="0" applyNumberFormat="1" applyFont="1" applyBorder="1"/>
    <xf numFmtId="44" fontId="7" fillId="0" borderId="40" xfId="1" applyFont="1" applyBorder="1"/>
    <xf numFmtId="4" fontId="9" fillId="2" borderId="2" xfId="0" applyNumberFormat="1" applyFont="1" applyFill="1" applyBorder="1" applyAlignment="1">
      <alignment vertical="center"/>
    </xf>
    <xf numFmtId="4" fontId="9" fillId="2" borderId="4" xfId="0" applyNumberFormat="1" applyFont="1" applyFill="1" applyBorder="1" applyAlignment="1">
      <alignment vertical="center"/>
    </xf>
    <xf numFmtId="4" fontId="3" fillId="0" borderId="31" xfId="0" applyNumberFormat="1" applyFont="1" applyBorder="1" applyAlignment="1">
      <alignment horizontal="center" wrapText="1"/>
    </xf>
    <xf numFmtId="44" fontId="7" fillId="0" borderId="29" xfId="1" applyFont="1" applyBorder="1"/>
    <xf numFmtId="4" fontId="7" fillId="2" borderId="23" xfId="0" applyNumberFormat="1" applyFont="1" applyFill="1" applyBorder="1" applyAlignment="1">
      <alignment horizontal="center" vertical="center"/>
    </xf>
    <xf numFmtId="4" fontId="2" fillId="2" borderId="23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 wrapText="1"/>
    </xf>
    <xf numFmtId="42" fontId="7" fillId="3" borderId="24" xfId="1" applyNumberFormat="1" applyFont="1" applyFill="1" applyBorder="1" applyAlignment="1">
      <alignment horizontal="center"/>
    </xf>
    <xf numFmtId="42" fontId="7" fillId="3" borderId="11" xfId="1" applyNumberFormat="1" applyFont="1" applyFill="1" applyBorder="1" applyAlignment="1">
      <alignment horizontal="center"/>
    </xf>
    <xf numFmtId="42" fontId="7" fillId="3" borderId="15" xfId="1" applyNumberFormat="1" applyFont="1" applyFill="1" applyBorder="1" applyAlignment="1">
      <alignment horizontal="center"/>
    </xf>
    <xf numFmtId="164" fontId="7" fillId="3" borderId="24" xfId="1" applyNumberFormat="1" applyFont="1" applyFill="1" applyBorder="1" applyAlignment="1">
      <alignment horizontal="center"/>
    </xf>
    <xf numFmtId="164" fontId="7" fillId="3" borderId="11" xfId="1" applyNumberFormat="1" applyFont="1" applyFill="1" applyBorder="1" applyAlignment="1">
      <alignment horizontal="center"/>
    </xf>
    <xf numFmtId="164" fontId="7" fillId="3" borderId="15" xfId="1" applyNumberFormat="1" applyFont="1" applyFill="1" applyBorder="1" applyAlignment="1">
      <alignment horizontal="center"/>
    </xf>
    <xf numFmtId="42" fontId="2" fillId="2" borderId="23" xfId="1" applyNumberFormat="1" applyFont="1" applyFill="1" applyBorder="1" applyAlignment="1">
      <alignment horizontal="center" vertical="center"/>
    </xf>
    <xf numFmtId="42" fontId="2" fillId="5" borderId="37" xfId="1" applyNumberFormat="1" applyFont="1" applyFill="1" applyBorder="1" applyAlignment="1">
      <alignment horizontal="center" wrapText="1"/>
    </xf>
    <xf numFmtId="42" fontId="2" fillId="3" borderId="24" xfId="1" applyNumberFormat="1" applyFont="1" applyFill="1" applyBorder="1" applyAlignment="1">
      <alignment horizontal="center" wrapText="1"/>
    </xf>
    <xf numFmtId="42" fontId="2" fillId="3" borderId="11" xfId="1" applyNumberFormat="1" applyFont="1" applyFill="1" applyBorder="1" applyAlignment="1">
      <alignment horizontal="center" wrapText="1"/>
    </xf>
    <xf numFmtId="42" fontId="2" fillId="3" borderId="15" xfId="1" applyNumberFormat="1" applyFont="1" applyFill="1" applyBorder="1" applyAlignment="1">
      <alignment horizontal="center" wrapText="1"/>
    </xf>
    <xf numFmtId="42" fontId="6" fillId="5" borderId="0" xfId="1" applyNumberFormat="1" applyFont="1" applyFill="1" applyAlignment="1">
      <alignment horizontal="center" wrapText="1"/>
    </xf>
    <xf numFmtId="42" fontId="2" fillId="5" borderId="37" xfId="0" applyNumberFormat="1" applyFont="1" applyFill="1" applyBorder="1" applyAlignment="1">
      <alignment horizontal="center" wrapText="1"/>
    </xf>
    <xf numFmtId="42" fontId="2" fillId="3" borderId="24" xfId="1" applyNumberFormat="1" applyFont="1" applyFill="1" applyBorder="1" applyAlignment="1">
      <alignment horizontal="center"/>
    </xf>
    <xf numFmtId="42" fontId="2" fillId="3" borderId="11" xfId="1" applyNumberFormat="1" applyFont="1" applyFill="1" applyBorder="1" applyAlignment="1">
      <alignment horizontal="center"/>
    </xf>
    <xf numFmtId="42" fontId="2" fillId="3" borderId="41" xfId="1" applyNumberFormat="1" applyFont="1" applyFill="1" applyBorder="1" applyAlignment="1">
      <alignment horizontal="center"/>
    </xf>
    <xf numFmtId="42" fontId="0" fillId="0" borderId="0" xfId="0" applyNumberFormat="1" applyFont="1" applyAlignment="1">
      <alignment horizontal="center"/>
    </xf>
    <xf numFmtId="42" fontId="8" fillId="2" borderId="23" xfId="0" applyNumberFormat="1" applyFont="1" applyFill="1" applyBorder="1" applyAlignment="1">
      <alignment horizontal="center" vertical="center"/>
    </xf>
    <xf numFmtId="42" fontId="8" fillId="0" borderId="8" xfId="0" applyNumberFormat="1" applyFont="1" applyBorder="1" applyAlignment="1">
      <alignment vertical="center"/>
    </xf>
    <xf numFmtId="42" fontId="2" fillId="2" borderId="23" xfId="0" applyNumberFormat="1" applyFont="1" applyFill="1" applyBorder="1" applyAlignment="1">
      <alignment horizontal="center" vertical="center"/>
    </xf>
    <xf numFmtId="42" fontId="3" fillId="0" borderId="5" xfId="0" applyNumberFormat="1" applyFont="1" applyBorder="1" applyAlignment="1">
      <alignment horizontal="center" wrapText="1"/>
    </xf>
    <xf numFmtId="42" fontId="2" fillId="5" borderId="42" xfId="0" applyNumberFormat="1" applyFont="1" applyFill="1" applyBorder="1" applyAlignment="1">
      <alignment horizontal="center" wrapText="1"/>
    </xf>
    <xf numFmtId="42" fontId="0" fillId="0" borderId="21" xfId="0" applyNumberFormat="1" applyFont="1" applyBorder="1"/>
    <xf numFmtId="42" fontId="8" fillId="0" borderId="21" xfId="1" applyNumberFormat="1" applyFont="1" applyBorder="1"/>
    <xf numFmtId="42" fontId="8" fillId="0" borderId="39" xfId="1" applyNumberFormat="1" applyFont="1" applyBorder="1"/>
    <xf numFmtId="42" fontId="2" fillId="0" borderId="3" xfId="0" applyNumberFormat="1" applyFont="1" applyFill="1" applyBorder="1" applyAlignment="1">
      <alignment vertical="center"/>
    </xf>
    <xf numFmtId="42" fontId="7" fillId="0" borderId="3" xfId="0" applyNumberFormat="1" applyFont="1" applyFill="1" applyBorder="1" applyAlignment="1">
      <alignment horizontal="center" vertical="center"/>
    </xf>
    <xf numFmtId="42" fontId="3" fillId="0" borderId="3" xfId="0" applyNumberFormat="1" applyFont="1" applyFill="1" applyBorder="1" applyAlignment="1">
      <alignment vertical="center"/>
    </xf>
    <xf numFmtId="42" fontId="2" fillId="0" borderId="3" xfId="0" applyNumberFormat="1" applyFont="1" applyFill="1" applyBorder="1" applyAlignment="1">
      <alignment horizontal="center" vertical="center" wrapText="1"/>
    </xf>
    <xf numFmtId="42" fontId="8" fillId="0" borderId="3" xfId="0" applyNumberFormat="1" applyFont="1" applyFill="1" applyBorder="1" applyAlignment="1">
      <alignment vertical="center"/>
    </xf>
    <xf numFmtId="42" fontId="2" fillId="4" borderId="23" xfId="0" applyNumberFormat="1" applyFont="1" applyFill="1" applyBorder="1" applyAlignment="1">
      <alignment horizontal="center" vertical="center"/>
    </xf>
    <xf numFmtId="42" fontId="2" fillId="0" borderId="32" xfId="0" applyNumberFormat="1" applyFont="1" applyFill="1" applyBorder="1" applyAlignment="1">
      <alignment horizontal="center" wrapText="1"/>
    </xf>
    <xf numFmtId="42" fontId="2" fillId="0" borderId="6" xfId="0" applyNumberFormat="1" applyFont="1" applyFill="1" applyBorder="1" applyAlignment="1">
      <alignment horizontal="center" vertical="center" wrapText="1"/>
    </xf>
    <xf numFmtId="42" fontId="2" fillId="0" borderId="9" xfId="0" applyNumberFormat="1" applyFont="1" applyFill="1" applyBorder="1" applyAlignment="1">
      <alignment horizontal="center" wrapText="1"/>
    </xf>
    <xf numFmtId="42" fontId="2" fillId="0" borderId="6" xfId="0" applyNumberFormat="1" applyFont="1" applyFill="1" applyBorder="1" applyAlignment="1">
      <alignment horizontal="center" wrapText="1"/>
    </xf>
    <xf numFmtId="42" fontId="2" fillId="0" borderId="6" xfId="0" applyNumberFormat="1" applyFont="1" applyFill="1" applyBorder="1" applyAlignment="1">
      <alignment horizontal="center"/>
    </xf>
    <xf numFmtId="42" fontId="2" fillId="0" borderId="11" xfId="0" applyNumberFormat="1" applyFont="1" applyFill="1" applyBorder="1" applyAlignment="1">
      <alignment horizontal="center" wrapText="1"/>
    </xf>
    <xf numFmtId="42" fontId="2" fillId="0" borderId="26" xfId="0" applyNumberFormat="1" applyFont="1" applyFill="1" applyBorder="1" applyAlignment="1">
      <alignment horizontal="center" wrapText="1"/>
    </xf>
    <xf numFmtId="42" fontId="2" fillId="0" borderId="11" xfId="1" applyNumberFormat="1" applyFont="1" applyFill="1" applyBorder="1"/>
    <xf numFmtId="42" fontId="7" fillId="0" borderId="11" xfId="1" applyNumberFormat="1" applyFont="1" applyFill="1" applyBorder="1"/>
    <xf numFmtId="42" fontId="3" fillId="0" borderId="11" xfId="1" applyNumberFormat="1" applyFont="1" applyFill="1" applyBorder="1"/>
    <xf numFmtId="42" fontId="2" fillId="0" borderId="11" xfId="0" applyNumberFormat="1" applyFont="1" applyFill="1" applyBorder="1" applyAlignment="1">
      <alignment horizontal="center"/>
    </xf>
    <xf numFmtId="42" fontId="8" fillId="0" borderId="11" xfId="1" applyNumberFormat="1" applyFont="1" applyFill="1" applyBorder="1"/>
    <xf numFmtId="42" fontId="2" fillId="0" borderId="30" xfId="0" applyNumberFormat="1" applyFont="1" applyFill="1" applyBorder="1" applyAlignment="1">
      <alignment horizontal="center" wrapText="1"/>
    </xf>
    <xf numFmtId="42" fontId="2" fillId="0" borderId="15" xfId="1" applyNumberFormat="1" applyFont="1" applyFill="1" applyBorder="1"/>
    <xf numFmtId="42" fontId="7" fillId="0" borderId="15" xfId="1" applyNumberFormat="1" applyFont="1" applyFill="1" applyBorder="1"/>
    <xf numFmtId="42" fontId="3" fillId="0" borderId="15" xfId="1" applyNumberFormat="1" applyFont="1" applyFill="1" applyBorder="1"/>
    <xf numFmtId="42" fontId="2" fillId="0" borderId="15" xfId="0" applyNumberFormat="1" applyFont="1" applyFill="1" applyBorder="1" applyAlignment="1">
      <alignment horizontal="center"/>
    </xf>
    <xf numFmtId="42" fontId="8" fillId="0" borderId="15" xfId="1" applyNumberFormat="1" applyFont="1" applyFill="1" applyBorder="1"/>
    <xf numFmtId="42" fontId="2" fillId="0" borderId="15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vertical="center"/>
    </xf>
    <xf numFmtId="42" fontId="2" fillId="4" borderId="1" xfId="0" applyNumberFormat="1" applyFont="1" applyFill="1" applyBorder="1" applyAlignment="1">
      <alignment vertical="center"/>
    </xf>
    <xf numFmtId="42" fontId="2" fillId="4" borderId="2" xfId="0" applyNumberFormat="1" applyFont="1" applyFill="1" applyBorder="1" applyAlignment="1">
      <alignment vertical="center"/>
    </xf>
    <xf numFmtId="42" fontId="7" fillId="4" borderId="2" xfId="0" applyNumberFormat="1" applyFont="1" applyFill="1" applyBorder="1" applyAlignment="1">
      <alignment vertical="center"/>
    </xf>
    <xf numFmtId="42" fontId="8" fillId="4" borderId="2" xfId="0" applyNumberFormat="1" applyFont="1" applyFill="1" applyBorder="1" applyAlignment="1">
      <alignment vertical="center"/>
    </xf>
    <xf numFmtId="44" fontId="11" fillId="0" borderId="5" xfId="1" applyFont="1" applyBorder="1" applyAlignment="1">
      <alignment horizontal="center"/>
    </xf>
    <xf numFmtId="44" fontId="11" fillId="0" borderId="0" xfId="1" applyFont="1" applyBorder="1" applyAlignment="1">
      <alignment horizontal="center"/>
    </xf>
    <xf numFmtId="44" fontId="11" fillId="0" borderId="16" xfId="1" applyFont="1" applyBorder="1" applyAlignment="1">
      <alignment horizontal="center"/>
    </xf>
    <xf numFmtId="49" fontId="11" fillId="0" borderId="5" xfId="1" applyNumberFormat="1" applyFont="1" applyBorder="1" applyAlignment="1">
      <alignment horizontal="center" wrapText="1"/>
    </xf>
    <xf numFmtId="49" fontId="11" fillId="0" borderId="0" xfId="1" applyNumberFormat="1" applyFont="1" applyBorder="1" applyAlignment="1">
      <alignment horizontal="center" wrapText="1"/>
    </xf>
    <xf numFmtId="49" fontId="11" fillId="0" borderId="16" xfId="1" applyNumberFormat="1" applyFont="1" applyBorder="1" applyAlignment="1">
      <alignment horizontal="center" wrapText="1"/>
    </xf>
    <xf numFmtId="49" fontId="11" fillId="0" borderId="13" xfId="1" applyNumberFormat="1" applyFont="1" applyBorder="1" applyAlignment="1">
      <alignment horizontal="center" wrapText="1"/>
    </xf>
    <xf numFmtId="49" fontId="11" fillId="0" borderId="17" xfId="1" applyNumberFormat="1" applyFont="1" applyBorder="1" applyAlignment="1">
      <alignment horizontal="center" wrapText="1"/>
    </xf>
    <xf numFmtId="49" fontId="11" fillId="0" borderId="18" xfId="1" applyNumberFormat="1" applyFont="1" applyBorder="1" applyAlignment="1">
      <alignment horizontal="center" wrapText="1"/>
    </xf>
    <xf numFmtId="4" fontId="7" fillId="2" borderId="19" xfId="0" applyNumberFormat="1" applyFont="1" applyFill="1" applyBorder="1" applyAlignment="1">
      <alignment horizontal="center" vertical="center"/>
    </xf>
    <xf numFmtId="4" fontId="9" fillId="2" borderId="19" xfId="0" applyNumberFormat="1" applyFont="1" applyFill="1" applyBorder="1" applyAlignment="1">
      <alignment horizontal="center" vertical="center"/>
    </xf>
    <xf numFmtId="4" fontId="9" fillId="2" borderId="7" xfId="0" applyNumberFormat="1" applyFont="1" applyFill="1" applyBorder="1" applyAlignment="1">
      <alignment horizontal="center" vertical="center"/>
    </xf>
    <xf numFmtId="4" fontId="8" fillId="2" borderId="8" xfId="0" applyNumberFormat="1" applyFont="1" applyFill="1" applyBorder="1" applyAlignment="1">
      <alignment horizontal="center" vertical="center"/>
    </xf>
    <xf numFmtId="4" fontId="8" fillId="2" borderId="19" xfId="0" applyNumberFormat="1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/>
    </xf>
    <xf numFmtId="4" fontId="3" fillId="2" borderId="19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19" xfId="0" applyNumberFormat="1" applyFont="1" applyFill="1" applyBorder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44" fontId="11" fillId="0" borderId="0" xfId="1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4" fontId="3" fillId="4" borderId="2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/>
    </xf>
    <xf numFmtId="4" fontId="8" fillId="4" borderId="2" xfId="0" applyNumberFormat="1" applyFont="1" applyFill="1" applyBorder="1" applyAlignment="1">
      <alignment horizontal="center" vertical="center"/>
    </xf>
    <xf numFmtId="4" fontId="8" fillId="4" borderId="4" xfId="0" applyNumberFormat="1" applyFont="1" applyFill="1" applyBorder="1" applyAlignment="1">
      <alignment horizontal="center" vertical="center"/>
    </xf>
    <xf numFmtId="4" fontId="2" fillId="4" borderId="8" xfId="0" applyNumberFormat="1" applyFont="1" applyFill="1" applyBorder="1" applyAlignment="1">
      <alignment horizontal="center" vertical="center"/>
    </xf>
    <xf numFmtId="4" fontId="2" fillId="4" borderId="19" xfId="0" applyNumberFormat="1" applyFont="1" applyFill="1" applyBorder="1" applyAlignment="1">
      <alignment horizontal="center" vertical="center"/>
    </xf>
    <xf numFmtId="4" fontId="2" fillId="4" borderId="7" xfId="0" applyNumberFormat="1" applyFont="1" applyFill="1" applyBorder="1" applyAlignment="1">
      <alignment horizontal="center" vertical="center"/>
    </xf>
    <xf numFmtId="44" fontId="11" fillId="0" borderId="19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809B-7684-437B-BEB1-053E675880EB}">
  <sheetPr>
    <pageSetUpPr fitToPage="1"/>
  </sheetPr>
  <dimension ref="A1:AI42"/>
  <sheetViews>
    <sheetView topLeftCell="W1" zoomScale="90" zoomScaleNormal="90" workbookViewId="0">
      <selection activeCell="Z44" sqref="Z44"/>
    </sheetView>
  </sheetViews>
  <sheetFormatPr defaultColWidth="11" defaultRowHeight="15.75" x14ac:dyDescent="0.25"/>
  <cols>
    <col min="1" max="1" width="12.625" style="73" hidden="1" customWidth="1"/>
    <col min="2" max="2" width="9.875" style="26" bestFit="1" customWidth="1"/>
    <col min="3" max="3" width="9.5" style="26" customWidth="1"/>
    <col min="4" max="4" width="9.125" style="3" customWidth="1"/>
    <col min="5" max="5" width="3.25" style="3" customWidth="1"/>
    <col min="6" max="6" width="12.375" style="3" customWidth="1"/>
    <col min="7" max="7" width="11.125" style="80" customWidth="1"/>
    <col min="8" max="8" width="12.625" style="83" customWidth="1"/>
    <col min="9" max="9" width="9.625" style="80" customWidth="1"/>
    <col min="10" max="10" width="11.25" style="86" customWidth="1"/>
    <col min="11" max="11" width="4" style="5" customWidth="1"/>
    <col min="12" max="12" width="14.125" style="6" customWidth="1"/>
    <col min="13" max="13" width="12.5" style="26" customWidth="1"/>
    <col min="14" max="14" width="13.25" style="88" customWidth="1"/>
    <col min="15" max="15" width="12.75" style="26" customWidth="1"/>
    <col min="16" max="16" width="13.25" style="90" customWidth="1"/>
    <col min="17" max="17" width="5" style="26" customWidth="1"/>
    <col min="18" max="18" width="12.375" style="7" bestFit="1" customWidth="1"/>
    <col min="19" max="19" width="13.25" style="26" bestFit="1" customWidth="1"/>
    <col min="20" max="20" width="14.875" style="26" customWidth="1"/>
    <col min="21" max="22" width="13.25" style="26" customWidth="1"/>
    <col min="23" max="23" width="4.875" style="26" customWidth="1"/>
    <col min="24" max="24" width="14.625" style="8" customWidth="1"/>
    <col min="25" max="28" width="15.25" style="26" customWidth="1"/>
    <col min="29" max="29" width="6.5" style="26" customWidth="1"/>
    <col min="30" max="30" width="12.375" style="9" bestFit="1" customWidth="1"/>
    <col min="31" max="31" width="13.5" style="26" bestFit="1" customWidth="1"/>
    <col min="32" max="33" width="13.5" style="26" customWidth="1"/>
    <col min="34" max="34" width="12.625" style="26" bestFit="1" customWidth="1"/>
    <col min="35" max="16384" width="11" style="26"/>
  </cols>
  <sheetData>
    <row r="1" spans="1:35" ht="32.25" thickBot="1" x14ac:dyDescent="0.3">
      <c r="A1" s="55" t="s">
        <v>0</v>
      </c>
      <c r="B1" s="56"/>
      <c r="C1" s="57"/>
      <c r="D1" s="75" t="s">
        <v>11</v>
      </c>
      <c r="E1" s="77"/>
      <c r="F1" s="223" t="s">
        <v>0</v>
      </c>
      <c r="G1" s="224"/>
      <c r="H1" s="224"/>
      <c r="I1" s="224"/>
      <c r="J1" s="225"/>
      <c r="K1" s="58"/>
      <c r="L1" s="214" t="s">
        <v>1</v>
      </c>
      <c r="M1" s="214"/>
      <c r="N1" s="214"/>
      <c r="O1" s="214"/>
      <c r="P1" s="214"/>
      <c r="Q1" s="20"/>
      <c r="R1" s="220" t="s">
        <v>2</v>
      </c>
      <c r="S1" s="221"/>
      <c r="T1" s="221"/>
      <c r="U1" s="221"/>
      <c r="V1" s="222"/>
      <c r="W1" s="1"/>
      <c r="X1" s="217" t="s">
        <v>4</v>
      </c>
      <c r="Y1" s="218"/>
      <c r="Z1" s="218"/>
      <c r="AA1" s="218"/>
      <c r="AB1" s="219"/>
      <c r="AC1" s="22"/>
      <c r="AD1" s="215" t="s">
        <v>5</v>
      </c>
      <c r="AE1" s="215"/>
      <c r="AF1" s="215"/>
      <c r="AG1" s="215"/>
      <c r="AH1" s="216"/>
      <c r="AI1" s="59"/>
    </row>
    <row r="2" spans="1:35" ht="31.5" x14ac:dyDescent="0.25">
      <c r="A2" s="60" t="s">
        <v>6</v>
      </c>
      <c r="B2" s="61" t="s">
        <v>7</v>
      </c>
      <c r="C2" s="62"/>
      <c r="D2" s="10"/>
      <c r="E2" s="106"/>
      <c r="F2" s="99" t="s">
        <v>14</v>
      </c>
      <c r="G2" s="100" t="s">
        <v>18</v>
      </c>
      <c r="H2" s="101" t="s">
        <v>19</v>
      </c>
      <c r="I2" s="100" t="s">
        <v>17</v>
      </c>
      <c r="J2" s="102" t="s">
        <v>16</v>
      </c>
      <c r="K2" s="107"/>
      <c r="L2" s="99" t="s">
        <v>14</v>
      </c>
      <c r="M2" s="100" t="s">
        <v>20</v>
      </c>
      <c r="N2" s="101" t="s">
        <v>19</v>
      </c>
      <c r="O2" s="100" t="s">
        <v>15</v>
      </c>
      <c r="P2" s="102" t="s">
        <v>16</v>
      </c>
      <c r="Q2" s="78"/>
      <c r="R2" s="99" t="s">
        <v>14</v>
      </c>
      <c r="S2" s="100" t="s">
        <v>18</v>
      </c>
      <c r="T2" s="101" t="s">
        <v>19</v>
      </c>
      <c r="U2" s="100" t="s">
        <v>17</v>
      </c>
      <c r="V2" s="102" t="s">
        <v>16</v>
      </c>
      <c r="W2" s="94"/>
      <c r="X2" s="99" t="s">
        <v>9</v>
      </c>
      <c r="Y2" s="100" t="s">
        <v>18</v>
      </c>
      <c r="Z2" s="101" t="s">
        <v>19</v>
      </c>
      <c r="AA2" s="100" t="s">
        <v>17</v>
      </c>
      <c r="AB2" s="84" t="s">
        <v>16</v>
      </c>
      <c r="AC2" s="95"/>
      <c r="AD2" s="99" t="s">
        <v>9</v>
      </c>
      <c r="AE2" s="100" t="s">
        <v>18</v>
      </c>
      <c r="AF2" s="101" t="s">
        <v>19</v>
      </c>
      <c r="AG2" s="100" t="s">
        <v>17</v>
      </c>
      <c r="AH2" s="102" t="s">
        <v>16</v>
      </c>
      <c r="AI2" s="63"/>
    </row>
    <row r="3" spans="1:35" x14ac:dyDescent="0.25">
      <c r="A3" s="64">
        <v>37365</v>
      </c>
      <c r="B3" s="65">
        <v>39000</v>
      </c>
      <c r="C3" s="66"/>
      <c r="D3" s="76">
        <v>0</v>
      </c>
      <c r="E3" s="32"/>
      <c r="F3" s="36">
        <v>40000</v>
      </c>
      <c r="G3" s="79">
        <f>SUM(F3*0.02)</f>
        <v>800</v>
      </c>
      <c r="H3" s="82">
        <f>F3+G3</f>
        <v>40800</v>
      </c>
      <c r="I3" s="81">
        <f>SUM(F3*0.04)</f>
        <v>1600</v>
      </c>
      <c r="J3" s="85">
        <f>SUM(F3+I3)</f>
        <v>41600</v>
      </c>
      <c r="K3" s="108"/>
      <c r="L3" s="68">
        <v>41634</v>
      </c>
      <c r="M3" s="37">
        <f>SUM(L3*0.02)</f>
        <v>832.68000000000006</v>
      </c>
      <c r="N3" s="91">
        <f>SUM(L3+M3)</f>
        <v>42466.68</v>
      </c>
      <c r="O3" s="37">
        <f>SUM(L3*0.04)</f>
        <v>1665.3600000000001</v>
      </c>
      <c r="P3" s="89">
        <f>SUM(L3+O3)</f>
        <v>43299.360000000001</v>
      </c>
      <c r="Q3" s="96"/>
      <c r="R3" s="69">
        <v>42509</v>
      </c>
      <c r="S3" s="37">
        <f>SUM(R3*0.02)</f>
        <v>850.18000000000006</v>
      </c>
      <c r="T3" s="87">
        <f>SUM(R3+S3)</f>
        <v>43359.18</v>
      </c>
      <c r="U3" s="37">
        <f>SUM(R3*0.04)</f>
        <v>1700.3600000000001</v>
      </c>
      <c r="V3" s="104">
        <f>SUM(R3+U3)</f>
        <v>44209.36</v>
      </c>
      <c r="W3" s="105"/>
      <c r="X3" s="70">
        <v>43554</v>
      </c>
      <c r="Y3" s="37">
        <f>SUM(X3*0.02)</f>
        <v>871.08</v>
      </c>
      <c r="Z3" s="91">
        <f>SUM(X3+Y3)</f>
        <v>44425.08</v>
      </c>
      <c r="AA3" s="37">
        <f>SUM(X3*0.04)</f>
        <v>1742.16</v>
      </c>
      <c r="AB3" s="89">
        <f>SUM(X3+AA3)</f>
        <v>45296.160000000003</v>
      </c>
      <c r="AC3" s="96"/>
      <c r="AD3" s="103">
        <v>46620</v>
      </c>
      <c r="AE3" s="37">
        <f>SUM(AD3*0.02)</f>
        <v>932.4</v>
      </c>
      <c r="AF3" s="87">
        <f>SUM(AD3+AE3)</f>
        <v>47552.4</v>
      </c>
      <c r="AG3" s="37">
        <f>SUM(AD3*0.04)</f>
        <v>1864.8</v>
      </c>
      <c r="AH3" s="104">
        <f>SUM(AD3+AG3)</f>
        <v>48484.800000000003</v>
      </c>
      <c r="AI3" s="63"/>
    </row>
    <row r="4" spans="1:35" x14ac:dyDescent="0.25">
      <c r="A4" s="64">
        <v>39699</v>
      </c>
      <c r="B4" s="65">
        <f t="shared" ref="B4:B33" si="0">A3+300</f>
        <v>37665</v>
      </c>
      <c r="C4" s="66"/>
      <c r="D4" s="31">
        <v>1</v>
      </c>
      <c r="E4" s="33"/>
      <c r="F4" s="92">
        <v>41000</v>
      </c>
      <c r="G4" s="79">
        <f>SUM(F4*0.02)</f>
        <v>820</v>
      </c>
      <c r="H4" s="82">
        <f>F4+G4</f>
        <v>41820</v>
      </c>
      <c r="I4" s="81">
        <f>SUM(F4*0.04)</f>
        <v>1640</v>
      </c>
      <c r="J4" s="85">
        <f>SUM(F4+I4)</f>
        <v>42640</v>
      </c>
      <c r="K4" s="67"/>
      <c r="L4" s="68">
        <v>42634</v>
      </c>
      <c r="M4" s="37">
        <f t="shared" ref="M4:M34" si="1">SUM(L4*0.02)</f>
        <v>852.68000000000006</v>
      </c>
      <c r="N4" s="91">
        <f>SUM(L4+M4)</f>
        <v>43486.68</v>
      </c>
      <c r="O4" s="37">
        <f>SUM(L4*0.04)</f>
        <v>1705.3600000000001</v>
      </c>
      <c r="P4" s="89">
        <f>SUM(L4+O4)</f>
        <v>44339.360000000001</v>
      </c>
      <c r="Q4" s="39"/>
      <c r="R4" s="69">
        <v>44509</v>
      </c>
      <c r="S4" s="37">
        <f t="shared" ref="S4:S34" si="2">SUM(R4*0.02)</f>
        <v>890.18000000000006</v>
      </c>
      <c r="T4" s="91">
        <f t="shared" ref="T4:T34" si="3">SUM(R4+S4)</f>
        <v>45399.18</v>
      </c>
      <c r="U4" s="37">
        <f t="shared" ref="U4:U34" si="4">SUM(R4*0.04)</f>
        <v>1780.3600000000001</v>
      </c>
      <c r="V4" s="89">
        <f t="shared" ref="V4:V34" si="5">SUM(R4+U4)</f>
        <v>46289.36</v>
      </c>
      <c r="W4" s="30"/>
      <c r="X4" s="70">
        <v>45554</v>
      </c>
      <c r="Y4" s="37">
        <f t="shared" ref="Y4:Y34" si="6">SUM(X4*0.02)</f>
        <v>911.08</v>
      </c>
      <c r="Z4" s="91">
        <f t="shared" ref="Z4:Z34" si="7">SUM(X4+Y4)</f>
        <v>46465.08</v>
      </c>
      <c r="AA4" s="37">
        <f t="shared" ref="AA4:AA34" si="8">SUM(X4*0.04)</f>
        <v>1822.16</v>
      </c>
      <c r="AB4" s="89">
        <f t="shared" ref="AB4:AB34" si="9">SUM(X4+AA4)</f>
        <v>47376.160000000003</v>
      </c>
      <c r="AC4" s="97"/>
      <c r="AD4" s="103">
        <v>48620</v>
      </c>
      <c r="AE4" s="37">
        <f t="shared" ref="AE4:AE34" si="10">SUM(AD4*0.02)</f>
        <v>972.4</v>
      </c>
      <c r="AF4" s="87">
        <f t="shared" ref="AF4:AF34" si="11">SUM(AD4+AE4)</f>
        <v>49592.4</v>
      </c>
      <c r="AG4" s="37">
        <f t="shared" ref="AG4:AG34" si="12">SUM(AD4*0.04)</f>
        <v>1944.8</v>
      </c>
      <c r="AH4" s="104">
        <f t="shared" ref="AH4:AH34" si="13">SUM(AD4+AG4)</f>
        <v>50564.800000000003</v>
      </c>
      <c r="AI4" s="63"/>
    </row>
    <row r="5" spans="1:35" x14ac:dyDescent="0.25">
      <c r="A5" s="64">
        <v>39816</v>
      </c>
      <c r="B5" s="65">
        <f t="shared" si="0"/>
        <v>39999</v>
      </c>
      <c r="C5" s="66"/>
      <c r="D5" s="31">
        <v>2</v>
      </c>
      <c r="E5" s="33"/>
      <c r="F5" s="92">
        <v>41800</v>
      </c>
      <c r="G5" s="79">
        <f t="shared" ref="G5:G34" si="14">SUM(F5*0.02)</f>
        <v>836</v>
      </c>
      <c r="H5" s="82">
        <f t="shared" ref="H5:H34" si="15">F5+G5</f>
        <v>42636</v>
      </c>
      <c r="I5" s="81">
        <f t="shared" ref="I5:I34" si="16">SUM(F5*0.04)</f>
        <v>1672</v>
      </c>
      <c r="J5" s="85">
        <f t="shared" ref="J5:J34" si="17">SUM(F5+I5)</f>
        <v>43472</v>
      </c>
      <c r="K5" s="67"/>
      <c r="L5" s="68">
        <v>43434</v>
      </c>
      <c r="M5" s="37">
        <f t="shared" si="1"/>
        <v>868.68000000000006</v>
      </c>
      <c r="N5" s="91">
        <f t="shared" ref="N5:N34" si="18">SUM(L5+M5)</f>
        <v>44302.68</v>
      </c>
      <c r="O5" s="37">
        <f t="shared" ref="O5:O34" si="19">SUM(L5*0.04)</f>
        <v>1737.3600000000001</v>
      </c>
      <c r="P5" s="89">
        <f t="shared" ref="P5:P34" si="20">SUM(L5+O5)</f>
        <v>45171.360000000001</v>
      </c>
      <c r="Q5" s="39"/>
      <c r="R5" s="69">
        <v>45309</v>
      </c>
      <c r="S5" s="37">
        <f t="shared" si="2"/>
        <v>906.18000000000006</v>
      </c>
      <c r="T5" s="91">
        <f t="shared" si="3"/>
        <v>46215.18</v>
      </c>
      <c r="U5" s="37">
        <f t="shared" si="4"/>
        <v>1812.3600000000001</v>
      </c>
      <c r="V5" s="89">
        <f t="shared" si="5"/>
        <v>47121.36</v>
      </c>
      <c r="W5" s="30"/>
      <c r="X5" s="70">
        <v>46354</v>
      </c>
      <c r="Y5" s="37">
        <f t="shared" si="6"/>
        <v>927.08</v>
      </c>
      <c r="Z5" s="91">
        <f t="shared" si="7"/>
        <v>47281.08</v>
      </c>
      <c r="AA5" s="37">
        <f t="shared" si="8"/>
        <v>1854.16</v>
      </c>
      <c r="AB5" s="89">
        <f t="shared" si="9"/>
        <v>48208.160000000003</v>
      </c>
      <c r="AC5" s="97"/>
      <c r="AD5" s="103">
        <v>49420</v>
      </c>
      <c r="AE5" s="37">
        <f t="shared" si="10"/>
        <v>988.4</v>
      </c>
      <c r="AF5" s="87">
        <f t="shared" si="11"/>
        <v>50408.4</v>
      </c>
      <c r="AG5" s="37">
        <f t="shared" si="12"/>
        <v>1976.8</v>
      </c>
      <c r="AH5" s="104">
        <f t="shared" si="13"/>
        <v>51396.800000000003</v>
      </c>
      <c r="AI5" s="63"/>
    </row>
    <row r="6" spans="1:35" x14ac:dyDescent="0.25">
      <c r="A6" s="64">
        <v>40008</v>
      </c>
      <c r="B6" s="65">
        <f t="shared" si="0"/>
        <v>40116</v>
      </c>
      <c r="C6" s="66"/>
      <c r="D6" s="31">
        <v>3</v>
      </c>
      <c r="E6" s="33"/>
      <c r="F6" s="92">
        <v>42600</v>
      </c>
      <c r="G6" s="79">
        <f t="shared" si="14"/>
        <v>852</v>
      </c>
      <c r="H6" s="82">
        <f t="shared" si="15"/>
        <v>43452</v>
      </c>
      <c r="I6" s="81">
        <f t="shared" si="16"/>
        <v>1704</v>
      </c>
      <c r="J6" s="85">
        <f t="shared" si="17"/>
        <v>44304</v>
      </c>
      <c r="K6" s="67"/>
      <c r="L6" s="68">
        <v>43734</v>
      </c>
      <c r="M6" s="37">
        <f t="shared" si="1"/>
        <v>874.68000000000006</v>
      </c>
      <c r="N6" s="91">
        <f t="shared" si="18"/>
        <v>44608.68</v>
      </c>
      <c r="O6" s="37">
        <f t="shared" si="19"/>
        <v>1749.3600000000001</v>
      </c>
      <c r="P6" s="89">
        <f t="shared" si="20"/>
        <v>45483.360000000001</v>
      </c>
      <c r="Q6" s="39"/>
      <c r="R6" s="69">
        <v>45609</v>
      </c>
      <c r="S6" s="37">
        <f t="shared" si="2"/>
        <v>912.18000000000006</v>
      </c>
      <c r="T6" s="91">
        <f t="shared" si="3"/>
        <v>46521.18</v>
      </c>
      <c r="U6" s="37">
        <f t="shared" si="4"/>
        <v>1824.3600000000001</v>
      </c>
      <c r="V6" s="89">
        <f t="shared" si="5"/>
        <v>47433.36</v>
      </c>
      <c r="W6" s="30"/>
      <c r="X6" s="70">
        <v>46654</v>
      </c>
      <c r="Y6" s="37">
        <f t="shared" si="6"/>
        <v>933.08</v>
      </c>
      <c r="Z6" s="91">
        <f t="shared" si="7"/>
        <v>47587.08</v>
      </c>
      <c r="AA6" s="37">
        <f t="shared" si="8"/>
        <v>1866.16</v>
      </c>
      <c r="AB6" s="89">
        <f t="shared" si="9"/>
        <v>48520.160000000003</v>
      </c>
      <c r="AC6" s="97"/>
      <c r="AD6" s="103">
        <v>49720</v>
      </c>
      <c r="AE6" s="37">
        <f t="shared" si="10"/>
        <v>994.4</v>
      </c>
      <c r="AF6" s="87">
        <f t="shared" si="11"/>
        <v>50714.400000000001</v>
      </c>
      <c r="AG6" s="37">
        <f t="shared" si="12"/>
        <v>1988.8</v>
      </c>
      <c r="AH6" s="104">
        <f t="shared" si="13"/>
        <v>51708.800000000003</v>
      </c>
      <c r="AI6" s="63"/>
    </row>
    <row r="7" spans="1:35" x14ac:dyDescent="0.25">
      <c r="A7" s="64">
        <v>40436</v>
      </c>
      <c r="B7" s="65">
        <f t="shared" si="0"/>
        <v>40308</v>
      </c>
      <c r="C7" s="66"/>
      <c r="D7" s="31">
        <v>4</v>
      </c>
      <c r="E7" s="33"/>
      <c r="F7" s="92">
        <v>42900</v>
      </c>
      <c r="G7" s="79">
        <f t="shared" si="14"/>
        <v>858</v>
      </c>
      <c r="H7" s="82">
        <f t="shared" si="15"/>
        <v>43758</v>
      </c>
      <c r="I7" s="81">
        <f t="shared" si="16"/>
        <v>1716</v>
      </c>
      <c r="J7" s="85">
        <f t="shared" si="17"/>
        <v>44616</v>
      </c>
      <c r="K7" s="67"/>
      <c r="L7" s="68">
        <v>45052</v>
      </c>
      <c r="M7" s="37">
        <f t="shared" si="1"/>
        <v>901.04</v>
      </c>
      <c r="N7" s="91">
        <f t="shared" si="18"/>
        <v>45953.04</v>
      </c>
      <c r="O7" s="37">
        <f t="shared" si="19"/>
        <v>1802.08</v>
      </c>
      <c r="P7" s="89">
        <f t="shared" si="20"/>
        <v>46854.080000000002</v>
      </c>
      <c r="Q7" s="39"/>
      <c r="R7" s="69">
        <v>46925</v>
      </c>
      <c r="S7" s="37">
        <f t="shared" si="2"/>
        <v>938.5</v>
      </c>
      <c r="T7" s="91">
        <f t="shared" si="3"/>
        <v>47863.5</v>
      </c>
      <c r="U7" s="37">
        <f t="shared" si="4"/>
        <v>1877</v>
      </c>
      <c r="V7" s="89">
        <f t="shared" si="5"/>
        <v>48802</v>
      </c>
      <c r="W7" s="30"/>
      <c r="X7" s="70">
        <v>47727</v>
      </c>
      <c r="Y7" s="37">
        <f t="shared" si="6"/>
        <v>954.54</v>
      </c>
      <c r="Z7" s="91">
        <f t="shared" si="7"/>
        <v>48681.54</v>
      </c>
      <c r="AA7" s="37">
        <f t="shared" si="8"/>
        <v>1909.08</v>
      </c>
      <c r="AB7" s="89">
        <f t="shared" si="9"/>
        <v>49636.08</v>
      </c>
      <c r="AC7" s="97"/>
      <c r="AD7" s="103">
        <v>50345</v>
      </c>
      <c r="AE7" s="37">
        <f t="shared" si="10"/>
        <v>1006.9</v>
      </c>
      <c r="AF7" s="87">
        <f t="shared" si="11"/>
        <v>51351.9</v>
      </c>
      <c r="AG7" s="37">
        <f t="shared" si="12"/>
        <v>2013.8</v>
      </c>
      <c r="AH7" s="104">
        <f t="shared" si="13"/>
        <v>52358.8</v>
      </c>
      <c r="AI7" s="63"/>
    </row>
    <row r="8" spans="1:35" x14ac:dyDescent="0.25">
      <c r="A8" s="64">
        <v>40924</v>
      </c>
      <c r="B8" s="65">
        <f t="shared" si="0"/>
        <v>40736</v>
      </c>
      <c r="C8" s="66"/>
      <c r="D8" s="31">
        <v>5</v>
      </c>
      <c r="E8" s="33"/>
      <c r="F8" s="92">
        <v>43599</v>
      </c>
      <c r="G8" s="79">
        <f t="shared" si="14"/>
        <v>871.98</v>
      </c>
      <c r="H8" s="82">
        <f t="shared" si="15"/>
        <v>44470.98</v>
      </c>
      <c r="I8" s="81">
        <f t="shared" si="16"/>
        <v>1743.96</v>
      </c>
      <c r="J8" s="85">
        <f t="shared" si="17"/>
        <v>45342.96</v>
      </c>
      <c r="K8" s="67"/>
      <c r="L8" s="68">
        <v>45243</v>
      </c>
      <c r="M8" s="37">
        <f t="shared" si="1"/>
        <v>904.86</v>
      </c>
      <c r="N8" s="91">
        <f t="shared" si="18"/>
        <v>46147.86</v>
      </c>
      <c r="O8" s="37">
        <f t="shared" si="19"/>
        <v>1809.72</v>
      </c>
      <c r="P8" s="89">
        <f t="shared" si="20"/>
        <v>47052.72</v>
      </c>
      <c r="Q8" s="39"/>
      <c r="R8" s="69">
        <v>47119</v>
      </c>
      <c r="S8" s="37">
        <f t="shared" si="2"/>
        <v>942.38</v>
      </c>
      <c r="T8" s="91">
        <f t="shared" si="3"/>
        <v>48061.38</v>
      </c>
      <c r="U8" s="37">
        <f t="shared" si="4"/>
        <v>1884.76</v>
      </c>
      <c r="V8" s="89">
        <f t="shared" si="5"/>
        <v>49003.76</v>
      </c>
      <c r="W8" s="30"/>
      <c r="X8" s="70">
        <v>47920</v>
      </c>
      <c r="Y8" s="37">
        <f t="shared" si="6"/>
        <v>958.4</v>
      </c>
      <c r="Z8" s="91">
        <f t="shared" si="7"/>
        <v>48878.400000000001</v>
      </c>
      <c r="AA8" s="37">
        <f t="shared" si="8"/>
        <v>1916.8</v>
      </c>
      <c r="AB8" s="89">
        <f t="shared" si="9"/>
        <v>49836.800000000003</v>
      </c>
      <c r="AC8" s="97"/>
      <c r="AD8" s="103">
        <v>50350</v>
      </c>
      <c r="AE8" s="37">
        <f t="shared" si="10"/>
        <v>1007</v>
      </c>
      <c r="AF8" s="87">
        <f t="shared" si="11"/>
        <v>51357</v>
      </c>
      <c r="AG8" s="37">
        <f t="shared" si="12"/>
        <v>2014</v>
      </c>
      <c r="AH8" s="104">
        <f t="shared" si="13"/>
        <v>52364</v>
      </c>
      <c r="AI8" s="63"/>
    </row>
    <row r="9" spans="1:35" x14ac:dyDescent="0.25">
      <c r="A9" s="64">
        <v>41481</v>
      </c>
      <c r="B9" s="65">
        <f t="shared" si="0"/>
        <v>41224</v>
      </c>
      <c r="C9" s="66"/>
      <c r="D9" s="31">
        <v>6</v>
      </c>
      <c r="E9" s="33"/>
      <c r="F9" s="92">
        <v>43716</v>
      </c>
      <c r="G9" s="79">
        <f t="shared" si="14"/>
        <v>874.32</v>
      </c>
      <c r="H9" s="82">
        <f t="shared" si="15"/>
        <v>44590.32</v>
      </c>
      <c r="I9" s="81">
        <f t="shared" si="16"/>
        <v>1748.64</v>
      </c>
      <c r="J9" s="85">
        <f t="shared" si="17"/>
        <v>45464.639999999999</v>
      </c>
      <c r="K9" s="67"/>
      <c r="L9" s="68">
        <v>45514</v>
      </c>
      <c r="M9" s="37">
        <f t="shared" si="1"/>
        <v>910.28</v>
      </c>
      <c r="N9" s="91">
        <f t="shared" si="18"/>
        <v>46424.28</v>
      </c>
      <c r="O9" s="37">
        <f t="shared" si="19"/>
        <v>1820.56</v>
      </c>
      <c r="P9" s="89">
        <f t="shared" si="20"/>
        <v>47334.559999999998</v>
      </c>
      <c r="Q9" s="39"/>
      <c r="R9" s="69">
        <v>47410</v>
      </c>
      <c r="S9" s="37">
        <f t="shared" si="2"/>
        <v>948.2</v>
      </c>
      <c r="T9" s="91">
        <f t="shared" si="3"/>
        <v>48358.2</v>
      </c>
      <c r="U9" s="37">
        <f t="shared" si="4"/>
        <v>1896.4</v>
      </c>
      <c r="V9" s="89">
        <f t="shared" si="5"/>
        <v>49306.400000000001</v>
      </c>
      <c r="W9" s="30"/>
      <c r="X9" s="70">
        <v>48227</v>
      </c>
      <c r="Y9" s="37">
        <f t="shared" si="6"/>
        <v>964.54</v>
      </c>
      <c r="Z9" s="91">
        <f t="shared" si="7"/>
        <v>49191.54</v>
      </c>
      <c r="AA9" s="37">
        <f t="shared" si="8"/>
        <v>1929.08</v>
      </c>
      <c r="AB9" s="89">
        <f t="shared" si="9"/>
        <v>50156.08</v>
      </c>
      <c r="AC9" s="97"/>
      <c r="AD9" s="103">
        <v>51074</v>
      </c>
      <c r="AE9" s="37">
        <f t="shared" si="10"/>
        <v>1021.48</v>
      </c>
      <c r="AF9" s="87">
        <f t="shared" si="11"/>
        <v>52095.48</v>
      </c>
      <c r="AG9" s="37">
        <f t="shared" si="12"/>
        <v>2042.96</v>
      </c>
      <c r="AH9" s="104">
        <f t="shared" si="13"/>
        <v>53116.959999999999</v>
      </c>
      <c r="AI9" s="63"/>
    </row>
    <row r="10" spans="1:35" x14ac:dyDescent="0.25">
      <c r="A10" s="64">
        <v>41997</v>
      </c>
      <c r="B10" s="65">
        <f t="shared" si="0"/>
        <v>41781</v>
      </c>
      <c r="C10" s="66"/>
      <c r="D10" s="31">
        <v>7</v>
      </c>
      <c r="E10" s="33"/>
      <c r="F10" s="92">
        <v>43908</v>
      </c>
      <c r="G10" s="79">
        <f t="shared" si="14"/>
        <v>878.16</v>
      </c>
      <c r="H10" s="82">
        <f t="shared" si="15"/>
        <v>44786.16</v>
      </c>
      <c r="I10" s="81">
        <f t="shared" si="16"/>
        <v>1756.32</v>
      </c>
      <c r="J10" s="85">
        <f t="shared" si="17"/>
        <v>45664.32</v>
      </c>
      <c r="K10" s="67"/>
      <c r="L10" s="68">
        <v>46092</v>
      </c>
      <c r="M10" s="37">
        <f t="shared" si="1"/>
        <v>921.84</v>
      </c>
      <c r="N10" s="91">
        <f t="shared" si="18"/>
        <v>47013.84</v>
      </c>
      <c r="O10" s="37">
        <f t="shared" si="19"/>
        <v>1843.68</v>
      </c>
      <c r="P10" s="89">
        <f t="shared" si="20"/>
        <v>47935.68</v>
      </c>
      <c r="Q10" s="39"/>
      <c r="R10" s="69">
        <v>47968</v>
      </c>
      <c r="S10" s="37">
        <f t="shared" si="2"/>
        <v>959.36</v>
      </c>
      <c r="T10" s="91">
        <f t="shared" si="3"/>
        <v>48927.360000000001</v>
      </c>
      <c r="U10" s="37">
        <f t="shared" si="4"/>
        <v>1918.72</v>
      </c>
      <c r="V10" s="89">
        <f t="shared" si="5"/>
        <v>49886.720000000001</v>
      </c>
      <c r="W10" s="30"/>
      <c r="X10" s="70">
        <v>48825</v>
      </c>
      <c r="Y10" s="37">
        <f t="shared" si="6"/>
        <v>976.5</v>
      </c>
      <c r="Z10" s="91">
        <f t="shared" si="7"/>
        <v>49801.5</v>
      </c>
      <c r="AA10" s="37">
        <f t="shared" si="8"/>
        <v>1953</v>
      </c>
      <c r="AB10" s="89">
        <f t="shared" si="9"/>
        <v>50778</v>
      </c>
      <c r="AC10" s="97"/>
      <c r="AD10" s="103">
        <v>52036</v>
      </c>
      <c r="AE10" s="37">
        <f t="shared" si="10"/>
        <v>1040.72</v>
      </c>
      <c r="AF10" s="87">
        <f t="shared" si="11"/>
        <v>53076.72</v>
      </c>
      <c r="AG10" s="37">
        <f t="shared" si="12"/>
        <v>2081.44</v>
      </c>
      <c r="AH10" s="104">
        <f t="shared" si="13"/>
        <v>54117.440000000002</v>
      </c>
      <c r="AI10" s="63"/>
    </row>
    <row r="11" spans="1:35" x14ac:dyDescent="0.25">
      <c r="A11" s="64">
        <v>42628</v>
      </c>
      <c r="B11" s="65">
        <f t="shared" si="0"/>
        <v>42297</v>
      </c>
      <c r="C11" s="66"/>
      <c r="D11" s="31">
        <v>8</v>
      </c>
      <c r="E11" s="33"/>
      <c r="F11" s="92">
        <v>44336</v>
      </c>
      <c r="G11" s="79">
        <f t="shared" si="14"/>
        <v>886.72</v>
      </c>
      <c r="H11" s="82">
        <f t="shared" si="15"/>
        <v>45222.720000000001</v>
      </c>
      <c r="I11" s="81">
        <f t="shared" si="16"/>
        <v>1773.44</v>
      </c>
      <c r="J11" s="85">
        <f t="shared" si="17"/>
        <v>46109.440000000002</v>
      </c>
      <c r="K11" s="67"/>
      <c r="L11" s="68">
        <v>46739</v>
      </c>
      <c r="M11" s="37">
        <f t="shared" si="1"/>
        <v>934.78</v>
      </c>
      <c r="N11" s="91">
        <f t="shared" si="18"/>
        <v>47673.78</v>
      </c>
      <c r="O11" s="37">
        <f t="shared" si="19"/>
        <v>1869.56</v>
      </c>
      <c r="P11" s="89">
        <f t="shared" si="20"/>
        <v>48608.56</v>
      </c>
      <c r="Q11" s="39"/>
      <c r="R11" s="69">
        <v>48650</v>
      </c>
      <c r="S11" s="37">
        <f t="shared" si="2"/>
        <v>973</v>
      </c>
      <c r="T11" s="91">
        <f t="shared" si="3"/>
        <v>49623</v>
      </c>
      <c r="U11" s="37">
        <f t="shared" si="4"/>
        <v>1946</v>
      </c>
      <c r="V11" s="89">
        <f t="shared" si="5"/>
        <v>50596</v>
      </c>
      <c r="W11" s="30"/>
      <c r="X11" s="70">
        <v>49715</v>
      </c>
      <c r="Y11" s="37">
        <f t="shared" si="6"/>
        <v>994.30000000000007</v>
      </c>
      <c r="Z11" s="91">
        <f t="shared" si="7"/>
        <v>50709.3</v>
      </c>
      <c r="AA11" s="37">
        <f t="shared" si="8"/>
        <v>1988.6000000000001</v>
      </c>
      <c r="AB11" s="89">
        <f t="shared" si="9"/>
        <v>51703.6</v>
      </c>
      <c r="AC11" s="97"/>
      <c r="AD11" s="103">
        <v>52984</v>
      </c>
      <c r="AE11" s="37">
        <f t="shared" si="10"/>
        <v>1059.68</v>
      </c>
      <c r="AF11" s="87">
        <f t="shared" si="11"/>
        <v>54043.68</v>
      </c>
      <c r="AG11" s="37">
        <f t="shared" si="12"/>
        <v>2119.36</v>
      </c>
      <c r="AH11" s="104">
        <f t="shared" si="13"/>
        <v>55103.360000000001</v>
      </c>
      <c r="AI11" s="63"/>
    </row>
    <row r="12" spans="1:35" x14ac:dyDescent="0.25">
      <c r="A12" s="64">
        <v>43418</v>
      </c>
      <c r="B12" s="65">
        <f t="shared" si="0"/>
        <v>42928</v>
      </c>
      <c r="C12" s="66"/>
      <c r="D12" s="31">
        <v>9</v>
      </c>
      <c r="E12" s="33"/>
      <c r="F12" s="92">
        <v>44824</v>
      </c>
      <c r="G12" s="79">
        <f t="shared" si="14"/>
        <v>896.48</v>
      </c>
      <c r="H12" s="82">
        <f t="shared" si="15"/>
        <v>45720.480000000003</v>
      </c>
      <c r="I12" s="81">
        <f t="shared" si="16"/>
        <v>1792.96</v>
      </c>
      <c r="J12" s="85">
        <f t="shared" si="17"/>
        <v>46616.959999999999</v>
      </c>
      <c r="K12" s="67"/>
      <c r="L12" s="68">
        <v>47390</v>
      </c>
      <c r="M12" s="37">
        <f t="shared" si="1"/>
        <v>947.80000000000007</v>
      </c>
      <c r="N12" s="91">
        <f t="shared" si="18"/>
        <v>48337.8</v>
      </c>
      <c r="O12" s="37">
        <f t="shared" si="19"/>
        <v>1895.6000000000001</v>
      </c>
      <c r="P12" s="89">
        <f t="shared" si="20"/>
        <v>49285.599999999999</v>
      </c>
      <c r="Q12" s="39"/>
      <c r="R12" s="69">
        <v>49333</v>
      </c>
      <c r="S12" s="37">
        <f t="shared" si="2"/>
        <v>986.66</v>
      </c>
      <c r="T12" s="91">
        <f t="shared" si="3"/>
        <v>50319.66</v>
      </c>
      <c r="U12" s="37">
        <f t="shared" si="4"/>
        <v>1973.32</v>
      </c>
      <c r="V12" s="89">
        <f t="shared" si="5"/>
        <v>51306.32</v>
      </c>
      <c r="W12" s="30"/>
      <c r="X12" s="70">
        <v>50902</v>
      </c>
      <c r="Y12" s="37">
        <f t="shared" si="6"/>
        <v>1018.0400000000001</v>
      </c>
      <c r="Z12" s="91">
        <f t="shared" si="7"/>
        <v>51920.04</v>
      </c>
      <c r="AA12" s="37">
        <f t="shared" si="8"/>
        <v>2036.0800000000002</v>
      </c>
      <c r="AB12" s="89">
        <f t="shared" si="9"/>
        <v>52938.080000000002</v>
      </c>
      <c r="AC12" s="97"/>
      <c r="AD12" s="103">
        <v>54269</v>
      </c>
      <c r="AE12" s="37">
        <f t="shared" si="10"/>
        <v>1085.3800000000001</v>
      </c>
      <c r="AF12" s="87">
        <f t="shared" si="11"/>
        <v>55354.38</v>
      </c>
      <c r="AG12" s="37">
        <f t="shared" si="12"/>
        <v>2170.7600000000002</v>
      </c>
      <c r="AH12" s="104">
        <f t="shared" si="13"/>
        <v>56439.76</v>
      </c>
      <c r="AI12" s="63"/>
    </row>
    <row r="13" spans="1:35" x14ac:dyDescent="0.25">
      <c r="A13" s="64">
        <v>43601</v>
      </c>
      <c r="B13" s="65">
        <f t="shared" si="0"/>
        <v>43718</v>
      </c>
      <c r="C13" s="66"/>
      <c r="D13" s="31">
        <v>10</v>
      </c>
      <c r="E13" s="33"/>
      <c r="F13" s="92">
        <v>45381</v>
      </c>
      <c r="G13" s="79">
        <f t="shared" si="14"/>
        <v>907.62</v>
      </c>
      <c r="H13" s="82">
        <f t="shared" si="15"/>
        <v>46288.62</v>
      </c>
      <c r="I13" s="81">
        <f t="shared" si="16"/>
        <v>1815.24</v>
      </c>
      <c r="J13" s="85">
        <f t="shared" si="17"/>
        <v>47196.24</v>
      </c>
      <c r="K13" s="67"/>
      <c r="L13" s="68">
        <v>48184</v>
      </c>
      <c r="M13" s="37">
        <f t="shared" si="1"/>
        <v>963.68000000000006</v>
      </c>
      <c r="N13" s="91">
        <f t="shared" si="18"/>
        <v>49147.68</v>
      </c>
      <c r="O13" s="37">
        <f t="shared" si="19"/>
        <v>1927.3600000000001</v>
      </c>
      <c r="P13" s="89">
        <f t="shared" si="20"/>
        <v>50111.360000000001</v>
      </c>
      <c r="Q13" s="39"/>
      <c r="R13" s="69">
        <v>50085</v>
      </c>
      <c r="S13" s="37">
        <f t="shared" si="2"/>
        <v>1001.7</v>
      </c>
      <c r="T13" s="91">
        <f t="shared" si="3"/>
        <v>51086.7</v>
      </c>
      <c r="U13" s="37">
        <f t="shared" si="4"/>
        <v>2003.4</v>
      </c>
      <c r="V13" s="89">
        <f t="shared" si="5"/>
        <v>52088.4</v>
      </c>
      <c r="W13" s="30"/>
      <c r="X13" s="70">
        <v>51869</v>
      </c>
      <c r="Y13" s="37">
        <f t="shared" si="6"/>
        <v>1037.3800000000001</v>
      </c>
      <c r="Z13" s="91">
        <f t="shared" si="7"/>
        <v>52906.38</v>
      </c>
      <c r="AA13" s="37">
        <f t="shared" si="8"/>
        <v>2074.7600000000002</v>
      </c>
      <c r="AB13" s="89">
        <f t="shared" si="9"/>
        <v>53943.76</v>
      </c>
      <c r="AC13" s="97"/>
      <c r="AD13" s="103">
        <v>55288</v>
      </c>
      <c r="AE13" s="37">
        <f t="shared" si="10"/>
        <v>1105.76</v>
      </c>
      <c r="AF13" s="87">
        <f t="shared" si="11"/>
        <v>56393.760000000002</v>
      </c>
      <c r="AG13" s="37">
        <f t="shared" si="12"/>
        <v>2211.52</v>
      </c>
      <c r="AH13" s="104">
        <f t="shared" si="13"/>
        <v>57499.519999999997</v>
      </c>
      <c r="AI13" s="63"/>
    </row>
    <row r="14" spans="1:35" x14ac:dyDescent="0.25">
      <c r="A14" s="64">
        <v>44439</v>
      </c>
      <c r="B14" s="65">
        <f t="shared" si="0"/>
        <v>43901</v>
      </c>
      <c r="C14" s="66"/>
      <c r="D14" s="31">
        <v>11</v>
      </c>
      <c r="E14" s="33"/>
      <c r="F14" s="92">
        <v>45897</v>
      </c>
      <c r="G14" s="79">
        <f t="shared" si="14"/>
        <v>917.94</v>
      </c>
      <c r="H14" s="82">
        <f t="shared" si="15"/>
        <v>46814.94</v>
      </c>
      <c r="I14" s="81">
        <f t="shared" si="16"/>
        <v>1835.88</v>
      </c>
      <c r="J14" s="85">
        <f t="shared" si="17"/>
        <v>47732.88</v>
      </c>
      <c r="K14" s="67"/>
      <c r="L14" s="68">
        <v>49416</v>
      </c>
      <c r="M14" s="37">
        <f t="shared" si="1"/>
        <v>988.32</v>
      </c>
      <c r="N14" s="91">
        <f t="shared" si="18"/>
        <v>50404.32</v>
      </c>
      <c r="O14" s="37">
        <f t="shared" si="19"/>
        <v>1976.64</v>
      </c>
      <c r="P14" s="89">
        <f t="shared" si="20"/>
        <v>51392.639999999999</v>
      </c>
      <c r="Q14" s="39"/>
      <c r="R14" s="69">
        <v>51381</v>
      </c>
      <c r="S14" s="37">
        <f t="shared" si="2"/>
        <v>1027.6200000000001</v>
      </c>
      <c r="T14" s="91">
        <f t="shared" si="3"/>
        <v>52408.62</v>
      </c>
      <c r="U14" s="37">
        <f t="shared" si="4"/>
        <v>2055.2400000000002</v>
      </c>
      <c r="V14" s="89">
        <f t="shared" si="5"/>
        <v>53436.24</v>
      </c>
      <c r="W14" s="30"/>
      <c r="X14" s="70">
        <v>53248</v>
      </c>
      <c r="Y14" s="37">
        <f t="shared" si="6"/>
        <v>1064.96</v>
      </c>
      <c r="Z14" s="91">
        <f t="shared" si="7"/>
        <v>54312.959999999999</v>
      </c>
      <c r="AA14" s="37">
        <f t="shared" si="8"/>
        <v>2129.92</v>
      </c>
      <c r="AB14" s="89">
        <f t="shared" si="9"/>
        <v>55377.919999999998</v>
      </c>
      <c r="AC14" s="97"/>
      <c r="AD14" s="103">
        <v>56771</v>
      </c>
      <c r="AE14" s="37">
        <f t="shared" si="10"/>
        <v>1135.42</v>
      </c>
      <c r="AF14" s="87">
        <f t="shared" si="11"/>
        <v>57906.42</v>
      </c>
      <c r="AG14" s="37">
        <f t="shared" si="12"/>
        <v>2270.84</v>
      </c>
      <c r="AH14" s="104">
        <f t="shared" si="13"/>
        <v>59041.84</v>
      </c>
      <c r="AI14" s="63"/>
    </row>
    <row r="15" spans="1:35" x14ac:dyDescent="0.25">
      <c r="A15" s="64">
        <v>44626</v>
      </c>
      <c r="B15" s="65">
        <f t="shared" si="0"/>
        <v>44739</v>
      </c>
      <c r="C15" s="66"/>
      <c r="D15" s="31">
        <v>12</v>
      </c>
      <c r="E15" s="33"/>
      <c r="F15" s="92">
        <v>46528</v>
      </c>
      <c r="G15" s="79">
        <f t="shared" si="14"/>
        <v>930.56000000000006</v>
      </c>
      <c r="H15" s="82">
        <f t="shared" si="15"/>
        <v>47458.559999999998</v>
      </c>
      <c r="I15" s="81">
        <f t="shared" si="16"/>
        <v>1861.1200000000001</v>
      </c>
      <c r="J15" s="85">
        <f t="shared" si="17"/>
        <v>48389.120000000003</v>
      </c>
      <c r="K15" s="67"/>
      <c r="L15" s="68">
        <v>50312</v>
      </c>
      <c r="M15" s="37">
        <f t="shared" si="1"/>
        <v>1006.24</v>
      </c>
      <c r="N15" s="91">
        <f t="shared" si="18"/>
        <v>51318.239999999998</v>
      </c>
      <c r="O15" s="37">
        <f t="shared" si="19"/>
        <v>2012.48</v>
      </c>
      <c r="P15" s="89">
        <f t="shared" si="20"/>
        <v>52324.480000000003</v>
      </c>
      <c r="Q15" s="39"/>
      <c r="R15" s="69">
        <v>52364</v>
      </c>
      <c r="S15" s="37">
        <f t="shared" si="2"/>
        <v>1047.28</v>
      </c>
      <c r="T15" s="91">
        <f t="shared" si="3"/>
        <v>53411.28</v>
      </c>
      <c r="U15" s="37">
        <f t="shared" si="4"/>
        <v>2094.56</v>
      </c>
      <c r="V15" s="89">
        <f t="shared" si="5"/>
        <v>54458.559999999998</v>
      </c>
      <c r="W15" s="30"/>
      <c r="X15" s="70">
        <v>54262</v>
      </c>
      <c r="Y15" s="37">
        <f t="shared" si="6"/>
        <v>1085.24</v>
      </c>
      <c r="Z15" s="91">
        <f t="shared" si="7"/>
        <v>55347.24</v>
      </c>
      <c r="AA15" s="37">
        <f t="shared" si="8"/>
        <v>2170.48</v>
      </c>
      <c r="AB15" s="89">
        <f t="shared" si="9"/>
        <v>56432.480000000003</v>
      </c>
      <c r="AC15" s="97"/>
      <c r="AD15" s="103">
        <v>57879</v>
      </c>
      <c r="AE15" s="37">
        <f t="shared" si="10"/>
        <v>1157.58</v>
      </c>
      <c r="AF15" s="87">
        <f t="shared" si="11"/>
        <v>59036.58</v>
      </c>
      <c r="AG15" s="37">
        <f t="shared" si="12"/>
        <v>2315.16</v>
      </c>
      <c r="AH15" s="104">
        <f t="shared" si="13"/>
        <v>60194.16</v>
      </c>
      <c r="AI15" s="63"/>
    </row>
    <row r="16" spans="1:35" x14ac:dyDescent="0.25">
      <c r="A16" s="64">
        <v>45458</v>
      </c>
      <c r="B16" s="65">
        <f t="shared" si="0"/>
        <v>44926</v>
      </c>
      <c r="C16" s="66"/>
      <c r="D16" s="31">
        <v>13</v>
      </c>
      <c r="E16" s="33"/>
      <c r="F16" s="92">
        <v>47318</v>
      </c>
      <c r="G16" s="79">
        <f t="shared" si="14"/>
        <v>946.36</v>
      </c>
      <c r="H16" s="82">
        <f t="shared" si="15"/>
        <v>48264.36</v>
      </c>
      <c r="I16" s="81">
        <f t="shared" si="16"/>
        <v>1892.72</v>
      </c>
      <c r="J16" s="85">
        <f t="shared" si="17"/>
        <v>49210.720000000001</v>
      </c>
      <c r="K16" s="67"/>
      <c r="L16" s="68">
        <v>50500</v>
      </c>
      <c r="M16" s="37">
        <f t="shared" si="1"/>
        <v>1010</v>
      </c>
      <c r="N16" s="91">
        <f t="shared" si="18"/>
        <v>51510</v>
      </c>
      <c r="O16" s="37">
        <f t="shared" si="19"/>
        <v>2020</v>
      </c>
      <c r="P16" s="89">
        <f t="shared" si="20"/>
        <v>52520</v>
      </c>
      <c r="Q16" s="39"/>
      <c r="R16" s="69">
        <v>52573</v>
      </c>
      <c r="S16" s="37">
        <f t="shared" si="2"/>
        <v>1051.46</v>
      </c>
      <c r="T16" s="91">
        <f t="shared" si="3"/>
        <v>53624.46</v>
      </c>
      <c r="U16" s="37">
        <f t="shared" si="4"/>
        <v>2102.92</v>
      </c>
      <c r="V16" s="89">
        <f t="shared" si="5"/>
        <v>54675.92</v>
      </c>
      <c r="W16" s="30"/>
      <c r="X16" s="70">
        <v>54466</v>
      </c>
      <c r="Y16" s="37">
        <f t="shared" si="6"/>
        <v>1089.32</v>
      </c>
      <c r="Z16" s="91">
        <f t="shared" si="7"/>
        <v>55555.32</v>
      </c>
      <c r="AA16" s="37">
        <f t="shared" si="8"/>
        <v>2178.64</v>
      </c>
      <c r="AB16" s="89">
        <f t="shared" si="9"/>
        <v>56644.639999999999</v>
      </c>
      <c r="AC16" s="97"/>
      <c r="AD16" s="103">
        <v>58078</v>
      </c>
      <c r="AE16" s="37">
        <f t="shared" si="10"/>
        <v>1161.56</v>
      </c>
      <c r="AF16" s="87">
        <f t="shared" si="11"/>
        <v>59239.56</v>
      </c>
      <c r="AG16" s="37">
        <f t="shared" si="12"/>
        <v>2323.12</v>
      </c>
      <c r="AH16" s="104">
        <f t="shared" si="13"/>
        <v>60401.120000000003</v>
      </c>
      <c r="AI16" s="63"/>
    </row>
    <row r="17" spans="1:35" x14ac:dyDescent="0.25">
      <c r="A17" s="64">
        <v>45652</v>
      </c>
      <c r="B17" s="65">
        <f t="shared" si="0"/>
        <v>45758</v>
      </c>
      <c r="C17" s="66"/>
      <c r="D17" s="31">
        <v>14</v>
      </c>
      <c r="E17" s="33"/>
      <c r="F17" s="92">
        <v>47501</v>
      </c>
      <c r="G17" s="79">
        <f t="shared" si="14"/>
        <v>950.02</v>
      </c>
      <c r="H17" s="82">
        <f t="shared" si="15"/>
        <v>48451.02</v>
      </c>
      <c r="I17" s="81">
        <f t="shared" si="16"/>
        <v>1900.04</v>
      </c>
      <c r="J17" s="85">
        <f t="shared" si="17"/>
        <v>49401.04</v>
      </c>
      <c r="K17" s="67"/>
      <c r="L17" s="68">
        <v>51448</v>
      </c>
      <c r="M17" s="37">
        <f t="shared" si="1"/>
        <v>1028.96</v>
      </c>
      <c r="N17" s="91">
        <f t="shared" si="18"/>
        <v>52476.959999999999</v>
      </c>
      <c r="O17" s="37">
        <f t="shared" si="19"/>
        <v>2057.92</v>
      </c>
      <c r="P17" s="89">
        <f t="shared" si="20"/>
        <v>53505.919999999998</v>
      </c>
      <c r="Q17" s="39"/>
      <c r="R17" s="69">
        <v>53588</v>
      </c>
      <c r="S17" s="37">
        <f t="shared" si="2"/>
        <v>1071.76</v>
      </c>
      <c r="T17" s="91">
        <f t="shared" si="3"/>
        <v>54659.76</v>
      </c>
      <c r="U17" s="37">
        <f t="shared" si="4"/>
        <v>2143.52</v>
      </c>
      <c r="V17" s="89">
        <f t="shared" si="5"/>
        <v>55731.519999999997</v>
      </c>
      <c r="W17" s="30"/>
      <c r="X17" s="70">
        <v>55501</v>
      </c>
      <c r="Y17" s="37">
        <f t="shared" si="6"/>
        <v>1110.02</v>
      </c>
      <c r="Z17" s="91">
        <f t="shared" si="7"/>
        <v>56611.02</v>
      </c>
      <c r="AA17" s="37">
        <f t="shared" si="8"/>
        <v>2220.04</v>
      </c>
      <c r="AB17" s="89">
        <f t="shared" si="9"/>
        <v>57721.04</v>
      </c>
      <c r="AC17" s="97"/>
      <c r="AD17" s="103">
        <v>59197</v>
      </c>
      <c r="AE17" s="37">
        <f t="shared" si="10"/>
        <v>1183.94</v>
      </c>
      <c r="AF17" s="87">
        <f t="shared" si="11"/>
        <v>60380.94</v>
      </c>
      <c r="AG17" s="37">
        <f t="shared" si="12"/>
        <v>2367.88</v>
      </c>
      <c r="AH17" s="104">
        <f t="shared" si="13"/>
        <v>61564.88</v>
      </c>
      <c r="AI17" s="63"/>
    </row>
    <row r="18" spans="1:35" x14ac:dyDescent="0.25">
      <c r="A18" s="64">
        <v>46526</v>
      </c>
      <c r="B18" s="65">
        <f t="shared" si="0"/>
        <v>45952</v>
      </c>
      <c r="C18" s="66"/>
      <c r="D18" s="31">
        <v>15</v>
      </c>
      <c r="E18" s="33"/>
      <c r="F18" s="92">
        <v>48339</v>
      </c>
      <c r="G18" s="79">
        <f t="shared" si="14"/>
        <v>966.78</v>
      </c>
      <c r="H18" s="82">
        <f t="shared" si="15"/>
        <v>49305.78</v>
      </c>
      <c r="I18" s="81">
        <f t="shared" si="16"/>
        <v>1933.56</v>
      </c>
      <c r="J18" s="85">
        <f t="shared" si="17"/>
        <v>50272.56</v>
      </c>
      <c r="K18" s="67"/>
      <c r="L18" s="68">
        <v>51619</v>
      </c>
      <c r="M18" s="37">
        <f t="shared" si="1"/>
        <v>1032.3800000000001</v>
      </c>
      <c r="N18" s="91">
        <f t="shared" si="18"/>
        <v>52651.38</v>
      </c>
      <c r="O18" s="37">
        <f t="shared" si="19"/>
        <v>2064.7600000000002</v>
      </c>
      <c r="P18" s="89">
        <f t="shared" si="20"/>
        <v>53683.76</v>
      </c>
      <c r="Q18" s="39"/>
      <c r="R18" s="69">
        <v>53765</v>
      </c>
      <c r="S18" s="37">
        <f t="shared" si="2"/>
        <v>1075.3</v>
      </c>
      <c r="T18" s="91">
        <f t="shared" si="3"/>
        <v>54840.3</v>
      </c>
      <c r="U18" s="37">
        <f t="shared" si="4"/>
        <v>2150.6</v>
      </c>
      <c r="V18" s="89">
        <f t="shared" si="5"/>
        <v>55915.6</v>
      </c>
      <c r="W18" s="30"/>
      <c r="X18" s="70">
        <v>55720</v>
      </c>
      <c r="Y18" s="37">
        <f t="shared" si="6"/>
        <v>1114.4000000000001</v>
      </c>
      <c r="Z18" s="91">
        <f t="shared" si="7"/>
        <v>56834.400000000001</v>
      </c>
      <c r="AA18" s="37">
        <f t="shared" si="8"/>
        <v>2228.8000000000002</v>
      </c>
      <c r="AB18" s="89">
        <f t="shared" si="9"/>
        <v>57948.800000000003</v>
      </c>
      <c r="AC18" s="97"/>
      <c r="AD18" s="103">
        <v>59415</v>
      </c>
      <c r="AE18" s="37">
        <f t="shared" si="10"/>
        <v>1188.3</v>
      </c>
      <c r="AF18" s="87">
        <f t="shared" si="11"/>
        <v>60603.3</v>
      </c>
      <c r="AG18" s="37">
        <f t="shared" si="12"/>
        <v>2376.6</v>
      </c>
      <c r="AH18" s="104">
        <f t="shared" si="13"/>
        <v>61791.6</v>
      </c>
      <c r="AI18" s="63"/>
    </row>
    <row r="19" spans="1:35" x14ac:dyDescent="0.25">
      <c r="A19" s="64">
        <v>46538</v>
      </c>
      <c r="B19" s="65">
        <f t="shared" si="0"/>
        <v>46826</v>
      </c>
      <c r="C19" s="66"/>
      <c r="D19" s="31">
        <v>16</v>
      </c>
      <c r="E19" s="33"/>
      <c r="F19" s="92">
        <v>48526</v>
      </c>
      <c r="G19" s="79">
        <f t="shared" si="14"/>
        <v>970.52</v>
      </c>
      <c r="H19" s="82">
        <f t="shared" si="15"/>
        <v>49496.52</v>
      </c>
      <c r="I19" s="81">
        <f t="shared" si="16"/>
        <v>1941.04</v>
      </c>
      <c r="J19" s="85">
        <f t="shared" si="17"/>
        <v>50467.040000000001</v>
      </c>
      <c r="K19" s="67"/>
      <c r="L19" s="68">
        <v>52598</v>
      </c>
      <c r="M19" s="37">
        <f t="shared" si="1"/>
        <v>1051.96</v>
      </c>
      <c r="N19" s="91">
        <f t="shared" si="18"/>
        <v>53649.96</v>
      </c>
      <c r="O19" s="37">
        <f t="shared" si="19"/>
        <v>2103.92</v>
      </c>
      <c r="P19" s="89">
        <f t="shared" si="20"/>
        <v>54701.919999999998</v>
      </c>
      <c r="Q19" s="39"/>
      <c r="R19" s="69">
        <v>54800</v>
      </c>
      <c r="S19" s="37">
        <f t="shared" si="2"/>
        <v>1096</v>
      </c>
      <c r="T19" s="91">
        <f t="shared" si="3"/>
        <v>55896</v>
      </c>
      <c r="U19" s="37">
        <f t="shared" si="4"/>
        <v>2192</v>
      </c>
      <c r="V19" s="89">
        <f t="shared" si="5"/>
        <v>56992</v>
      </c>
      <c r="W19" s="30"/>
      <c r="X19" s="70">
        <v>56771</v>
      </c>
      <c r="Y19" s="37">
        <f t="shared" si="6"/>
        <v>1135.42</v>
      </c>
      <c r="Z19" s="91">
        <f t="shared" si="7"/>
        <v>57906.42</v>
      </c>
      <c r="AA19" s="37">
        <f t="shared" si="8"/>
        <v>2270.84</v>
      </c>
      <c r="AB19" s="89">
        <f t="shared" si="9"/>
        <v>59041.84</v>
      </c>
      <c r="AC19" s="97"/>
      <c r="AD19" s="103">
        <v>60570</v>
      </c>
      <c r="AE19" s="37">
        <f t="shared" si="10"/>
        <v>1211.4000000000001</v>
      </c>
      <c r="AF19" s="87">
        <f t="shared" si="11"/>
        <v>61781.4</v>
      </c>
      <c r="AG19" s="37">
        <f t="shared" si="12"/>
        <v>2422.8000000000002</v>
      </c>
      <c r="AH19" s="104">
        <f t="shared" si="13"/>
        <v>62992.800000000003</v>
      </c>
      <c r="AI19" s="63"/>
    </row>
    <row r="20" spans="1:35" x14ac:dyDescent="0.25">
      <c r="A20" s="64">
        <v>47224</v>
      </c>
      <c r="B20" s="65">
        <f t="shared" si="0"/>
        <v>46838</v>
      </c>
      <c r="C20" s="66"/>
      <c r="D20" s="31">
        <v>17</v>
      </c>
      <c r="E20" s="33"/>
      <c r="F20" s="92">
        <v>49358</v>
      </c>
      <c r="G20" s="79">
        <f t="shared" si="14"/>
        <v>987.16</v>
      </c>
      <c r="H20" s="82">
        <f t="shared" si="15"/>
        <v>50345.16</v>
      </c>
      <c r="I20" s="81">
        <f t="shared" si="16"/>
        <v>1974.32</v>
      </c>
      <c r="J20" s="85">
        <f t="shared" si="17"/>
        <v>51332.32</v>
      </c>
      <c r="K20" s="67"/>
      <c r="L20" s="68">
        <v>52806</v>
      </c>
      <c r="M20" s="37">
        <f t="shared" si="1"/>
        <v>1056.1200000000001</v>
      </c>
      <c r="N20" s="91">
        <f t="shared" si="18"/>
        <v>53862.12</v>
      </c>
      <c r="O20" s="37">
        <f t="shared" si="19"/>
        <v>2112.2400000000002</v>
      </c>
      <c r="P20" s="89">
        <f t="shared" si="20"/>
        <v>54918.239999999998</v>
      </c>
      <c r="Q20" s="39"/>
      <c r="R20" s="69">
        <v>54998</v>
      </c>
      <c r="S20" s="37">
        <f t="shared" si="2"/>
        <v>1099.96</v>
      </c>
      <c r="T20" s="91">
        <f t="shared" si="3"/>
        <v>56097.96</v>
      </c>
      <c r="U20" s="37">
        <f t="shared" si="4"/>
        <v>2199.92</v>
      </c>
      <c r="V20" s="89">
        <f t="shared" si="5"/>
        <v>57197.919999999998</v>
      </c>
      <c r="W20" s="30"/>
      <c r="X20" s="70">
        <v>57000</v>
      </c>
      <c r="Y20" s="37">
        <f t="shared" si="6"/>
        <v>1140</v>
      </c>
      <c r="Z20" s="91">
        <f t="shared" si="7"/>
        <v>58140</v>
      </c>
      <c r="AA20" s="37">
        <f t="shared" si="8"/>
        <v>2280</v>
      </c>
      <c r="AB20" s="89">
        <f t="shared" si="9"/>
        <v>59280</v>
      </c>
      <c r="AC20" s="97"/>
      <c r="AD20" s="103">
        <v>60763</v>
      </c>
      <c r="AE20" s="37">
        <f t="shared" si="10"/>
        <v>1215.26</v>
      </c>
      <c r="AF20" s="87">
        <f t="shared" si="11"/>
        <v>61978.26</v>
      </c>
      <c r="AG20" s="37">
        <f t="shared" si="12"/>
        <v>2430.52</v>
      </c>
      <c r="AH20" s="104">
        <f t="shared" si="13"/>
        <v>63193.52</v>
      </c>
      <c r="AI20" s="63"/>
    </row>
    <row r="21" spans="1:35" x14ac:dyDescent="0.25">
      <c r="A21" s="64">
        <v>47432</v>
      </c>
      <c r="B21" s="65">
        <f t="shared" si="0"/>
        <v>47524</v>
      </c>
      <c r="C21" s="66"/>
      <c r="D21" s="31">
        <v>18</v>
      </c>
      <c r="E21" s="33"/>
      <c r="F21" s="92">
        <v>49552</v>
      </c>
      <c r="G21" s="79">
        <f t="shared" si="14"/>
        <v>991.04000000000008</v>
      </c>
      <c r="H21" s="82">
        <f t="shared" si="15"/>
        <v>50543.040000000001</v>
      </c>
      <c r="I21" s="81">
        <f t="shared" si="16"/>
        <v>1982.0800000000002</v>
      </c>
      <c r="J21" s="85">
        <f t="shared" si="17"/>
        <v>51534.080000000002</v>
      </c>
      <c r="K21" s="67"/>
      <c r="L21" s="68">
        <v>53790</v>
      </c>
      <c r="M21" s="37">
        <f t="shared" si="1"/>
        <v>1075.8</v>
      </c>
      <c r="N21" s="91">
        <f t="shared" si="18"/>
        <v>54865.8</v>
      </c>
      <c r="O21" s="37">
        <f t="shared" si="19"/>
        <v>2151.6</v>
      </c>
      <c r="P21" s="89">
        <f t="shared" si="20"/>
        <v>55941.599999999999</v>
      </c>
      <c r="Q21" s="39"/>
      <c r="R21" s="69">
        <v>56044</v>
      </c>
      <c r="S21" s="37">
        <f t="shared" si="2"/>
        <v>1120.8800000000001</v>
      </c>
      <c r="T21" s="91">
        <f t="shared" si="3"/>
        <v>57164.88</v>
      </c>
      <c r="U21" s="37">
        <f t="shared" si="4"/>
        <v>2241.7600000000002</v>
      </c>
      <c r="V21" s="89">
        <f t="shared" si="5"/>
        <v>58285.760000000002</v>
      </c>
      <c r="W21" s="30"/>
      <c r="X21" s="70">
        <v>58083</v>
      </c>
      <c r="Y21" s="37">
        <f t="shared" si="6"/>
        <v>1161.6600000000001</v>
      </c>
      <c r="Z21" s="91">
        <f t="shared" si="7"/>
        <v>59244.66</v>
      </c>
      <c r="AA21" s="37">
        <f t="shared" si="8"/>
        <v>2323.3200000000002</v>
      </c>
      <c r="AB21" s="89">
        <f t="shared" si="9"/>
        <v>60406.32</v>
      </c>
      <c r="AC21" s="97"/>
      <c r="AD21" s="103">
        <v>61944</v>
      </c>
      <c r="AE21" s="37">
        <f t="shared" si="10"/>
        <v>1238.8800000000001</v>
      </c>
      <c r="AF21" s="87">
        <f t="shared" si="11"/>
        <v>63182.879999999997</v>
      </c>
      <c r="AG21" s="37">
        <f t="shared" si="12"/>
        <v>2477.7600000000002</v>
      </c>
      <c r="AH21" s="104">
        <f t="shared" si="13"/>
        <v>64421.760000000002</v>
      </c>
      <c r="AI21" s="63"/>
    </row>
    <row r="22" spans="1:35" x14ac:dyDescent="0.25">
      <c r="A22" s="64">
        <v>47937</v>
      </c>
      <c r="B22" s="65">
        <f t="shared" si="0"/>
        <v>47732</v>
      </c>
      <c r="C22" s="66"/>
      <c r="D22" s="31">
        <v>19</v>
      </c>
      <c r="E22" s="33"/>
      <c r="F22" s="92">
        <v>50426</v>
      </c>
      <c r="G22" s="79">
        <f t="shared" si="14"/>
        <v>1008.52</v>
      </c>
      <c r="H22" s="82">
        <f t="shared" si="15"/>
        <v>51434.52</v>
      </c>
      <c r="I22" s="81">
        <f t="shared" si="16"/>
        <v>2017.04</v>
      </c>
      <c r="J22" s="85">
        <f t="shared" si="17"/>
        <v>52443.040000000001</v>
      </c>
      <c r="K22" s="67"/>
      <c r="L22" s="68">
        <v>53801</v>
      </c>
      <c r="M22" s="37">
        <f t="shared" si="1"/>
        <v>1076.02</v>
      </c>
      <c r="N22" s="91">
        <f t="shared" si="18"/>
        <v>54877.02</v>
      </c>
      <c r="O22" s="37">
        <f t="shared" si="19"/>
        <v>2152.04</v>
      </c>
      <c r="P22" s="89">
        <f t="shared" si="20"/>
        <v>55953.04</v>
      </c>
      <c r="Q22" s="39"/>
      <c r="R22" s="69">
        <v>56056</v>
      </c>
      <c r="S22" s="37">
        <f t="shared" si="2"/>
        <v>1121.1200000000001</v>
      </c>
      <c r="T22" s="91">
        <f t="shared" si="3"/>
        <v>57177.120000000003</v>
      </c>
      <c r="U22" s="37">
        <f t="shared" si="4"/>
        <v>2242.2400000000002</v>
      </c>
      <c r="V22" s="89">
        <f t="shared" si="5"/>
        <v>58298.239999999998</v>
      </c>
      <c r="W22" s="30"/>
      <c r="X22" s="70">
        <v>58094</v>
      </c>
      <c r="Y22" s="37">
        <f t="shared" si="6"/>
        <v>1161.8800000000001</v>
      </c>
      <c r="Z22" s="91">
        <f t="shared" si="7"/>
        <v>59255.88</v>
      </c>
      <c r="AA22" s="37">
        <f t="shared" si="8"/>
        <v>2323.7600000000002</v>
      </c>
      <c r="AB22" s="89">
        <f t="shared" si="9"/>
        <v>60417.760000000002</v>
      </c>
      <c r="AC22" s="97"/>
      <c r="AD22" s="103">
        <v>61956</v>
      </c>
      <c r="AE22" s="37">
        <f t="shared" si="10"/>
        <v>1239.1200000000001</v>
      </c>
      <c r="AF22" s="87">
        <f t="shared" si="11"/>
        <v>63195.12</v>
      </c>
      <c r="AG22" s="37">
        <f t="shared" si="12"/>
        <v>2478.2400000000002</v>
      </c>
      <c r="AH22" s="104">
        <f t="shared" si="13"/>
        <v>64434.239999999998</v>
      </c>
      <c r="AI22" s="63"/>
    </row>
    <row r="23" spans="1:35" x14ac:dyDescent="0.25">
      <c r="A23" s="64">
        <v>48012</v>
      </c>
      <c r="B23" s="65">
        <f t="shared" si="0"/>
        <v>48237</v>
      </c>
      <c r="C23" s="66"/>
      <c r="D23" s="31">
        <v>20</v>
      </c>
      <c r="E23" s="33"/>
      <c r="F23" s="92">
        <v>50438</v>
      </c>
      <c r="G23" s="79">
        <f t="shared" si="14"/>
        <v>1008.76</v>
      </c>
      <c r="H23" s="82">
        <f t="shared" si="15"/>
        <v>51446.76</v>
      </c>
      <c r="I23" s="81">
        <f t="shared" si="16"/>
        <v>2017.52</v>
      </c>
      <c r="J23" s="85">
        <f t="shared" si="17"/>
        <v>52455.519999999997</v>
      </c>
      <c r="K23" s="67"/>
      <c r="L23" s="68">
        <v>54591</v>
      </c>
      <c r="M23" s="37">
        <f t="shared" si="1"/>
        <v>1091.82</v>
      </c>
      <c r="N23" s="91">
        <f t="shared" si="18"/>
        <v>55682.82</v>
      </c>
      <c r="O23" s="37">
        <f t="shared" si="19"/>
        <v>2183.64</v>
      </c>
      <c r="P23" s="89">
        <f t="shared" si="20"/>
        <v>56774.64</v>
      </c>
      <c r="Q23" s="39"/>
      <c r="R23" s="69">
        <v>56919</v>
      </c>
      <c r="S23" s="37">
        <f t="shared" si="2"/>
        <v>1138.3800000000001</v>
      </c>
      <c r="T23" s="91">
        <f t="shared" si="3"/>
        <v>58057.38</v>
      </c>
      <c r="U23" s="37">
        <f t="shared" si="4"/>
        <v>2276.7600000000002</v>
      </c>
      <c r="V23" s="89">
        <f t="shared" si="5"/>
        <v>59195.76</v>
      </c>
      <c r="W23" s="30"/>
      <c r="X23" s="70">
        <v>59015</v>
      </c>
      <c r="Y23" s="37">
        <f t="shared" si="6"/>
        <v>1180.3</v>
      </c>
      <c r="Z23" s="91">
        <f t="shared" si="7"/>
        <v>60195.3</v>
      </c>
      <c r="AA23" s="37">
        <f t="shared" si="8"/>
        <v>2360.6</v>
      </c>
      <c r="AB23" s="89">
        <f t="shared" si="9"/>
        <v>61375.6</v>
      </c>
      <c r="AC23" s="97"/>
      <c r="AD23" s="103">
        <v>62954</v>
      </c>
      <c r="AE23" s="37">
        <f t="shared" si="10"/>
        <v>1259.08</v>
      </c>
      <c r="AF23" s="87">
        <f t="shared" si="11"/>
        <v>64213.08</v>
      </c>
      <c r="AG23" s="37">
        <f t="shared" si="12"/>
        <v>2518.16</v>
      </c>
      <c r="AH23" s="104">
        <f t="shared" si="13"/>
        <v>65472.160000000003</v>
      </c>
      <c r="AI23" s="63"/>
    </row>
    <row r="24" spans="1:35" x14ac:dyDescent="0.25">
      <c r="A24" s="64">
        <v>48087</v>
      </c>
      <c r="B24" s="65">
        <f t="shared" si="0"/>
        <v>48312</v>
      </c>
      <c r="C24" s="66"/>
      <c r="D24" s="31">
        <v>21</v>
      </c>
      <c r="E24" s="33"/>
      <c r="F24" s="92">
        <v>51124</v>
      </c>
      <c r="G24" s="79">
        <f t="shared" si="14"/>
        <v>1022.48</v>
      </c>
      <c r="H24" s="82">
        <f t="shared" si="15"/>
        <v>52146.48</v>
      </c>
      <c r="I24" s="81">
        <f t="shared" si="16"/>
        <v>2044.96</v>
      </c>
      <c r="J24" s="85">
        <f t="shared" si="17"/>
        <v>53168.959999999999</v>
      </c>
      <c r="K24" s="67"/>
      <c r="L24" s="68">
        <v>54799</v>
      </c>
      <c r="M24" s="37">
        <f t="shared" si="1"/>
        <v>1095.98</v>
      </c>
      <c r="N24" s="91">
        <f t="shared" si="18"/>
        <v>55894.98</v>
      </c>
      <c r="O24" s="37">
        <f t="shared" si="19"/>
        <v>2191.96</v>
      </c>
      <c r="P24" s="89">
        <f t="shared" si="20"/>
        <v>56990.96</v>
      </c>
      <c r="Q24" s="39"/>
      <c r="R24" s="69">
        <v>57127</v>
      </c>
      <c r="S24" s="37">
        <f t="shared" si="2"/>
        <v>1142.54</v>
      </c>
      <c r="T24" s="91">
        <f t="shared" si="3"/>
        <v>58269.54</v>
      </c>
      <c r="U24" s="37">
        <f t="shared" si="4"/>
        <v>2285.08</v>
      </c>
      <c r="V24" s="89">
        <f t="shared" si="5"/>
        <v>59412.08</v>
      </c>
      <c r="W24" s="30"/>
      <c r="X24" s="70">
        <v>59223</v>
      </c>
      <c r="Y24" s="37">
        <f t="shared" si="6"/>
        <v>1184.46</v>
      </c>
      <c r="Z24" s="91">
        <f t="shared" si="7"/>
        <v>60407.46</v>
      </c>
      <c r="AA24" s="37">
        <f t="shared" si="8"/>
        <v>2368.92</v>
      </c>
      <c r="AB24" s="89">
        <f t="shared" si="9"/>
        <v>61591.92</v>
      </c>
      <c r="AC24" s="97"/>
      <c r="AD24" s="103">
        <v>63162</v>
      </c>
      <c r="AE24" s="37">
        <f t="shared" si="10"/>
        <v>1263.24</v>
      </c>
      <c r="AF24" s="87">
        <f t="shared" si="11"/>
        <v>64425.24</v>
      </c>
      <c r="AG24" s="37">
        <f t="shared" si="12"/>
        <v>2526.48</v>
      </c>
      <c r="AH24" s="104">
        <f t="shared" si="13"/>
        <v>65688.479999999996</v>
      </c>
      <c r="AI24" s="63"/>
    </row>
    <row r="25" spans="1:35" x14ac:dyDescent="0.25">
      <c r="A25" s="64">
        <v>48162</v>
      </c>
      <c r="B25" s="65">
        <f t="shared" si="0"/>
        <v>48387</v>
      </c>
      <c r="C25" s="66"/>
      <c r="D25" s="31">
        <v>22</v>
      </c>
      <c r="E25" s="33"/>
      <c r="F25" s="92">
        <v>51332</v>
      </c>
      <c r="G25" s="79">
        <f t="shared" si="14"/>
        <v>1026.6400000000001</v>
      </c>
      <c r="H25" s="82">
        <f t="shared" si="15"/>
        <v>52358.64</v>
      </c>
      <c r="I25" s="81">
        <f t="shared" si="16"/>
        <v>2053.2800000000002</v>
      </c>
      <c r="J25" s="85">
        <f t="shared" si="17"/>
        <v>53385.279999999999</v>
      </c>
      <c r="K25" s="67"/>
      <c r="L25" s="68">
        <v>55413</v>
      </c>
      <c r="M25" s="37">
        <f t="shared" si="1"/>
        <v>1108.26</v>
      </c>
      <c r="N25" s="91">
        <f t="shared" si="18"/>
        <v>56521.26</v>
      </c>
      <c r="O25" s="37">
        <f t="shared" si="19"/>
        <v>2216.52</v>
      </c>
      <c r="P25" s="89">
        <f t="shared" si="20"/>
        <v>57629.52</v>
      </c>
      <c r="Q25" s="39"/>
      <c r="R25" s="69">
        <v>57808</v>
      </c>
      <c r="S25" s="37">
        <f t="shared" si="2"/>
        <v>1156.1600000000001</v>
      </c>
      <c r="T25" s="91">
        <f t="shared" si="3"/>
        <v>58964.160000000003</v>
      </c>
      <c r="U25" s="37">
        <f t="shared" si="4"/>
        <v>2312.3200000000002</v>
      </c>
      <c r="V25" s="89">
        <f t="shared" si="5"/>
        <v>60120.32</v>
      </c>
      <c r="W25" s="30"/>
      <c r="X25" s="70">
        <v>59945</v>
      </c>
      <c r="Y25" s="37">
        <f t="shared" si="6"/>
        <v>1198.9000000000001</v>
      </c>
      <c r="Z25" s="91">
        <f t="shared" si="7"/>
        <v>61143.9</v>
      </c>
      <c r="AA25" s="37">
        <f t="shared" si="8"/>
        <v>2397.8000000000002</v>
      </c>
      <c r="AB25" s="89">
        <f t="shared" si="9"/>
        <v>62342.8</v>
      </c>
      <c r="AC25" s="97"/>
      <c r="AD25" s="103">
        <v>63994</v>
      </c>
      <c r="AE25" s="37">
        <f t="shared" si="10"/>
        <v>1279.8800000000001</v>
      </c>
      <c r="AF25" s="87">
        <f t="shared" si="11"/>
        <v>65273.88</v>
      </c>
      <c r="AG25" s="37">
        <f t="shared" si="12"/>
        <v>2559.7600000000002</v>
      </c>
      <c r="AH25" s="104">
        <f t="shared" si="13"/>
        <v>66553.759999999995</v>
      </c>
      <c r="AI25" s="63"/>
    </row>
    <row r="26" spans="1:35" x14ac:dyDescent="0.25">
      <c r="A26" s="64">
        <v>48237</v>
      </c>
      <c r="B26" s="65">
        <f t="shared" si="0"/>
        <v>48462</v>
      </c>
      <c r="C26" s="66"/>
      <c r="D26" s="31">
        <v>23</v>
      </c>
      <c r="E26" s="33"/>
      <c r="F26" s="92">
        <v>51837</v>
      </c>
      <c r="G26" s="79">
        <f t="shared" si="14"/>
        <v>1036.74</v>
      </c>
      <c r="H26" s="82">
        <f t="shared" si="15"/>
        <v>52873.74</v>
      </c>
      <c r="I26" s="81">
        <f t="shared" si="16"/>
        <v>2073.48</v>
      </c>
      <c r="J26" s="85">
        <f t="shared" si="17"/>
        <v>53910.48</v>
      </c>
      <c r="K26" s="67"/>
      <c r="L26" s="68">
        <v>55488</v>
      </c>
      <c r="M26" s="37">
        <f t="shared" si="1"/>
        <v>1109.76</v>
      </c>
      <c r="N26" s="91">
        <f t="shared" si="18"/>
        <v>56597.760000000002</v>
      </c>
      <c r="O26" s="37">
        <f t="shared" si="19"/>
        <v>2219.52</v>
      </c>
      <c r="P26" s="89">
        <f t="shared" si="20"/>
        <v>57707.519999999997</v>
      </c>
      <c r="Q26" s="39"/>
      <c r="R26" s="69">
        <v>57883</v>
      </c>
      <c r="S26" s="37">
        <f t="shared" si="2"/>
        <v>1157.6600000000001</v>
      </c>
      <c r="T26" s="91">
        <f t="shared" si="3"/>
        <v>59040.66</v>
      </c>
      <c r="U26" s="37">
        <f t="shared" si="4"/>
        <v>2315.3200000000002</v>
      </c>
      <c r="V26" s="89">
        <f t="shared" si="5"/>
        <v>60198.32</v>
      </c>
      <c r="W26" s="30"/>
      <c r="X26" s="70">
        <v>60020</v>
      </c>
      <c r="Y26" s="37">
        <f t="shared" si="6"/>
        <v>1200.4000000000001</v>
      </c>
      <c r="Z26" s="91">
        <f t="shared" si="7"/>
        <v>61220.4</v>
      </c>
      <c r="AA26" s="37">
        <f t="shared" si="8"/>
        <v>2400.8000000000002</v>
      </c>
      <c r="AB26" s="89">
        <f t="shared" si="9"/>
        <v>62420.800000000003</v>
      </c>
      <c r="AC26" s="97"/>
      <c r="AD26" s="103">
        <v>64069</v>
      </c>
      <c r="AE26" s="37">
        <f t="shared" si="10"/>
        <v>1281.3800000000001</v>
      </c>
      <c r="AF26" s="87">
        <f t="shared" si="11"/>
        <v>65350.38</v>
      </c>
      <c r="AG26" s="37">
        <f t="shared" si="12"/>
        <v>2562.7600000000002</v>
      </c>
      <c r="AH26" s="104">
        <f t="shared" si="13"/>
        <v>66631.759999999995</v>
      </c>
      <c r="AI26" s="63"/>
    </row>
    <row r="27" spans="1:35" x14ac:dyDescent="0.25">
      <c r="A27" s="64">
        <v>48312</v>
      </c>
      <c r="B27" s="65">
        <f t="shared" si="0"/>
        <v>48537</v>
      </c>
      <c r="C27" s="66"/>
      <c r="D27" s="31">
        <v>24</v>
      </c>
      <c r="E27" s="33"/>
      <c r="F27" s="92">
        <v>51912</v>
      </c>
      <c r="G27" s="79">
        <f t="shared" si="14"/>
        <v>1038.24</v>
      </c>
      <c r="H27" s="82">
        <f t="shared" si="15"/>
        <v>52950.239999999998</v>
      </c>
      <c r="I27" s="81">
        <f t="shared" si="16"/>
        <v>2076.48</v>
      </c>
      <c r="J27" s="85">
        <f t="shared" si="17"/>
        <v>53988.480000000003</v>
      </c>
      <c r="K27" s="67"/>
      <c r="L27" s="68">
        <v>55563</v>
      </c>
      <c r="M27" s="37">
        <f t="shared" si="1"/>
        <v>1111.26</v>
      </c>
      <c r="N27" s="91">
        <f t="shared" si="18"/>
        <v>56674.26</v>
      </c>
      <c r="O27" s="37">
        <f t="shared" si="19"/>
        <v>2222.52</v>
      </c>
      <c r="P27" s="89">
        <f t="shared" si="20"/>
        <v>57785.52</v>
      </c>
      <c r="Q27" s="39"/>
      <c r="R27" s="69">
        <v>57958</v>
      </c>
      <c r="S27" s="37">
        <f t="shared" si="2"/>
        <v>1159.1600000000001</v>
      </c>
      <c r="T27" s="91">
        <f t="shared" si="3"/>
        <v>59117.16</v>
      </c>
      <c r="U27" s="37">
        <f t="shared" si="4"/>
        <v>2318.3200000000002</v>
      </c>
      <c r="V27" s="89">
        <f t="shared" si="5"/>
        <v>60276.32</v>
      </c>
      <c r="W27" s="30"/>
      <c r="X27" s="70">
        <v>60095</v>
      </c>
      <c r="Y27" s="37">
        <f t="shared" si="6"/>
        <v>1201.9000000000001</v>
      </c>
      <c r="Z27" s="91">
        <f t="shared" si="7"/>
        <v>61296.9</v>
      </c>
      <c r="AA27" s="37">
        <f t="shared" si="8"/>
        <v>2403.8000000000002</v>
      </c>
      <c r="AB27" s="89">
        <f t="shared" si="9"/>
        <v>62498.8</v>
      </c>
      <c r="AC27" s="97"/>
      <c r="AD27" s="103">
        <v>64144</v>
      </c>
      <c r="AE27" s="37">
        <f t="shared" si="10"/>
        <v>1282.8800000000001</v>
      </c>
      <c r="AF27" s="87">
        <f t="shared" si="11"/>
        <v>65426.879999999997</v>
      </c>
      <c r="AG27" s="37">
        <f t="shared" si="12"/>
        <v>2565.7600000000002</v>
      </c>
      <c r="AH27" s="104">
        <f t="shared" si="13"/>
        <v>66709.759999999995</v>
      </c>
      <c r="AI27" s="63"/>
    </row>
    <row r="28" spans="1:35" x14ac:dyDescent="0.25">
      <c r="A28" s="64">
        <v>48387</v>
      </c>
      <c r="B28" s="65">
        <f t="shared" si="0"/>
        <v>48612</v>
      </c>
      <c r="C28" s="66"/>
      <c r="D28" s="31">
        <v>25</v>
      </c>
      <c r="E28" s="33"/>
      <c r="F28" s="92">
        <v>51987</v>
      </c>
      <c r="G28" s="79">
        <f t="shared" si="14"/>
        <v>1039.74</v>
      </c>
      <c r="H28" s="82">
        <f t="shared" si="15"/>
        <v>53026.74</v>
      </c>
      <c r="I28" s="81">
        <f t="shared" si="16"/>
        <v>2079.48</v>
      </c>
      <c r="J28" s="85">
        <f t="shared" si="17"/>
        <v>54066.48</v>
      </c>
      <c r="K28" s="67"/>
      <c r="L28" s="68">
        <v>55638</v>
      </c>
      <c r="M28" s="37">
        <f t="shared" si="1"/>
        <v>1112.76</v>
      </c>
      <c r="N28" s="91">
        <f t="shared" si="18"/>
        <v>56750.76</v>
      </c>
      <c r="O28" s="37">
        <f t="shared" si="19"/>
        <v>2225.52</v>
      </c>
      <c r="P28" s="89">
        <f t="shared" si="20"/>
        <v>57863.519999999997</v>
      </c>
      <c r="Q28" s="39"/>
      <c r="R28" s="69">
        <v>58033</v>
      </c>
      <c r="S28" s="37">
        <f t="shared" si="2"/>
        <v>1160.6600000000001</v>
      </c>
      <c r="T28" s="91">
        <f t="shared" si="3"/>
        <v>59193.66</v>
      </c>
      <c r="U28" s="37">
        <f t="shared" si="4"/>
        <v>2321.3200000000002</v>
      </c>
      <c r="V28" s="89">
        <f t="shared" si="5"/>
        <v>60354.32</v>
      </c>
      <c r="W28" s="30"/>
      <c r="X28" s="70">
        <v>60170</v>
      </c>
      <c r="Y28" s="37">
        <f t="shared" si="6"/>
        <v>1203.4000000000001</v>
      </c>
      <c r="Z28" s="91">
        <f t="shared" si="7"/>
        <v>61373.4</v>
      </c>
      <c r="AA28" s="37">
        <f t="shared" si="8"/>
        <v>2406.8000000000002</v>
      </c>
      <c r="AB28" s="89">
        <f t="shared" si="9"/>
        <v>62576.800000000003</v>
      </c>
      <c r="AC28" s="97"/>
      <c r="AD28" s="103">
        <v>64219</v>
      </c>
      <c r="AE28" s="37">
        <f t="shared" si="10"/>
        <v>1284.3800000000001</v>
      </c>
      <c r="AF28" s="87">
        <f t="shared" si="11"/>
        <v>65503.38</v>
      </c>
      <c r="AG28" s="37">
        <f t="shared" si="12"/>
        <v>2568.7600000000002</v>
      </c>
      <c r="AH28" s="104">
        <f t="shared" si="13"/>
        <v>66787.759999999995</v>
      </c>
      <c r="AI28" s="63"/>
    </row>
    <row r="29" spans="1:35" x14ac:dyDescent="0.25">
      <c r="A29" s="64">
        <v>48769</v>
      </c>
      <c r="B29" s="65">
        <f t="shared" si="0"/>
        <v>48687</v>
      </c>
      <c r="C29" s="66"/>
      <c r="D29" s="31">
        <v>26</v>
      </c>
      <c r="E29" s="33"/>
      <c r="F29" s="92">
        <v>52062</v>
      </c>
      <c r="G29" s="79">
        <f t="shared" si="14"/>
        <v>1041.24</v>
      </c>
      <c r="H29" s="82">
        <f t="shared" si="15"/>
        <v>53103.24</v>
      </c>
      <c r="I29" s="81">
        <f t="shared" si="16"/>
        <v>2082.48</v>
      </c>
      <c r="J29" s="85">
        <f t="shared" si="17"/>
        <v>54144.480000000003</v>
      </c>
      <c r="K29" s="67"/>
      <c r="L29" s="68">
        <v>55713</v>
      </c>
      <c r="M29" s="37">
        <f t="shared" si="1"/>
        <v>1114.26</v>
      </c>
      <c r="N29" s="91">
        <f t="shared" si="18"/>
        <v>56827.26</v>
      </c>
      <c r="O29" s="37">
        <f t="shared" si="19"/>
        <v>2228.52</v>
      </c>
      <c r="P29" s="89">
        <f t="shared" si="20"/>
        <v>57941.52</v>
      </c>
      <c r="Q29" s="39"/>
      <c r="R29" s="69">
        <v>58108</v>
      </c>
      <c r="S29" s="37">
        <f t="shared" si="2"/>
        <v>1162.1600000000001</v>
      </c>
      <c r="T29" s="91">
        <f t="shared" si="3"/>
        <v>59270.16</v>
      </c>
      <c r="U29" s="37">
        <f t="shared" si="4"/>
        <v>2324.3200000000002</v>
      </c>
      <c r="V29" s="89">
        <f t="shared" si="5"/>
        <v>60432.32</v>
      </c>
      <c r="W29" s="30"/>
      <c r="X29" s="70">
        <v>60245</v>
      </c>
      <c r="Y29" s="37">
        <f t="shared" si="6"/>
        <v>1204.9000000000001</v>
      </c>
      <c r="Z29" s="91">
        <f t="shared" si="7"/>
        <v>61449.9</v>
      </c>
      <c r="AA29" s="37">
        <f t="shared" si="8"/>
        <v>2409.8000000000002</v>
      </c>
      <c r="AB29" s="89">
        <f t="shared" si="9"/>
        <v>62654.8</v>
      </c>
      <c r="AC29" s="97"/>
      <c r="AD29" s="103">
        <v>64294</v>
      </c>
      <c r="AE29" s="37">
        <f t="shared" si="10"/>
        <v>1285.8800000000001</v>
      </c>
      <c r="AF29" s="87">
        <f t="shared" si="11"/>
        <v>65579.88</v>
      </c>
      <c r="AG29" s="37">
        <f t="shared" si="12"/>
        <v>2571.7600000000002</v>
      </c>
      <c r="AH29" s="104">
        <f t="shared" si="13"/>
        <v>66865.759999999995</v>
      </c>
      <c r="AI29" s="63"/>
    </row>
    <row r="30" spans="1:35" x14ac:dyDescent="0.25">
      <c r="A30" s="64">
        <v>48844</v>
      </c>
      <c r="B30" s="65">
        <f t="shared" si="0"/>
        <v>49069</v>
      </c>
      <c r="C30" s="66"/>
      <c r="D30" s="31">
        <v>27</v>
      </c>
      <c r="E30" s="33"/>
      <c r="F30" s="92">
        <v>52137</v>
      </c>
      <c r="G30" s="79">
        <f t="shared" si="14"/>
        <v>1042.74</v>
      </c>
      <c r="H30" s="82">
        <f t="shared" si="15"/>
        <v>53179.74</v>
      </c>
      <c r="I30" s="81">
        <f t="shared" si="16"/>
        <v>2085.48</v>
      </c>
      <c r="J30" s="85">
        <f t="shared" si="17"/>
        <v>54222.48</v>
      </c>
      <c r="K30" s="67"/>
      <c r="L30" s="68">
        <v>55788</v>
      </c>
      <c r="M30" s="37">
        <f t="shared" si="1"/>
        <v>1115.76</v>
      </c>
      <c r="N30" s="91">
        <f t="shared" si="18"/>
        <v>56903.76</v>
      </c>
      <c r="O30" s="37">
        <f t="shared" si="19"/>
        <v>2231.52</v>
      </c>
      <c r="P30" s="89">
        <f t="shared" si="20"/>
        <v>58019.519999999997</v>
      </c>
      <c r="Q30" s="39"/>
      <c r="R30" s="69">
        <v>58183</v>
      </c>
      <c r="S30" s="37">
        <f t="shared" si="2"/>
        <v>1163.6600000000001</v>
      </c>
      <c r="T30" s="91">
        <f t="shared" si="3"/>
        <v>59346.66</v>
      </c>
      <c r="U30" s="37">
        <f t="shared" si="4"/>
        <v>2327.3200000000002</v>
      </c>
      <c r="V30" s="89">
        <f t="shared" si="5"/>
        <v>60510.32</v>
      </c>
      <c r="W30" s="30"/>
      <c r="X30" s="70">
        <v>60320</v>
      </c>
      <c r="Y30" s="37">
        <f t="shared" si="6"/>
        <v>1206.4000000000001</v>
      </c>
      <c r="Z30" s="91">
        <f t="shared" si="7"/>
        <v>61526.400000000001</v>
      </c>
      <c r="AA30" s="37">
        <f t="shared" si="8"/>
        <v>2412.8000000000002</v>
      </c>
      <c r="AB30" s="89">
        <f t="shared" si="9"/>
        <v>62732.800000000003</v>
      </c>
      <c r="AC30" s="97"/>
      <c r="AD30" s="103">
        <v>64369</v>
      </c>
      <c r="AE30" s="37">
        <f t="shared" si="10"/>
        <v>1287.3800000000001</v>
      </c>
      <c r="AF30" s="87">
        <f t="shared" si="11"/>
        <v>65656.38</v>
      </c>
      <c r="AG30" s="37">
        <f t="shared" si="12"/>
        <v>2574.7600000000002</v>
      </c>
      <c r="AH30" s="104">
        <f t="shared" si="13"/>
        <v>66943.759999999995</v>
      </c>
      <c r="AI30" s="63"/>
    </row>
    <row r="31" spans="1:35" x14ac:dyDescent="0.25">
      <c r="A31" s="64">
        <v>48919</v>
      </c>
      <c r="B31" s="65">
        <f t="shared" si="0"/>
        <v>49144</v>
      </c>
      <c r="C31" s="66"/>
      <c r="D31" s="31">
        <v>28</v>
      </c>
      <c r="E31" s="33"/>
      <c r="F31" s="92">
        <v>52212</v>
      </c>
      <c r="G31" s="79">
        <f t="shared" si="14"/>
        <v>1044.24</v>
      </c>
      <c r="H31" s="82">
        <f t="shared" si="15"/>
        <v>53256.24</v>
      </c>
      <c r="I31" s="81">
        <f t="shared" si="16"/>
        <v>2088.48</v>
      </c>
      <c r="J31" s="85">
        <f t="shared" si="17"/>
        <v>54300.480000000003</v>
      </c>
      <c r="K31" s="67"/>
      <c r="L31" s="68">
        <v>55863</v>
      </c>
      <c r="M31" s="37">
        <f t="shared" si="1"/>
        <v>1117.26</v>
      </c>
      <c r="N31" s="91">
        <f t="shared" si="18"/>
        <v>56980.26</v>
      </c>
      <c r="O31" s="37">
        <f t="shared" si="19"/>
        <v>2234.52</v>
      </c>
      <c r="P31" s="89">
        <f t="shared" si="20"/>
        <v>58097.52</v>
      </c>
      <c r="Q31" s="39"/>
      <c r="R31" s="69">
        <v>58258</v>
      </c>
      <c r="S31" s="37">
        <f t="shared" si="2"/>
        <v>1165.1600000000001</v>
      </c>
      <c r="T31" s="91">
        <f t="shared" si="3"/>
        <v>59423.16</v>
      </c>
      <c r="U31" s="37">
        <f t="shared" si="4"/>
        <v>2330.3200000000002</v>
      </c>
      <c r="V31" s="89">
        <f t="shared" si="5"/>
        <v>60588.32</v>
      </c>
      <c r="W31" s="30"/>
      <c r="X31" s="70">
        <v>60395</v>
      </c>
      <c r="Y31" s="37">
        <f t="shared" si="6"/>
        <v>1207.9000000000001</v>
      </c>
      <c r="Z31" s="91">
        <f t="shared" si="7"/>
        <v>61602.9</v>
      </c>
      <c r="AA31" s="37">
        <f t="shared" si="8"/>
        <v>2415.8000000000002</v>
      </c>
      <c r="AB31" s="89">
        <f t="shared" si="9"/>
        <v>62810.8</v>
      </c>
      <c r="AC31" s="97"/>
      <c r="AD31" s="103">
        <v>64444</v>
      </c>
      <c r="AE31" s="37">
        <f t="shared" si="10"/>
        <v>1288.8800000000001</v>
      </c>
      <c r="AF31" s="87">
        <f t="shared" si="11"/>
        <v>65732.88</v>
      </c>
      <c r="AG31" s="37">
        <f t="shared" si="12"/>
        <v>2577.7600000000002</v>
      </c>
      <c r="AH31" s="104">
        <f t="shared" si="13"/>
        <v>67021.759999999995</v>
      </c>
      <c r="AI31" s="63"/>
    </row>
    <row r="32" spans="1:35" x14ac:dyDescent="0.25">
      <c r="A32" s="64">
        <v>48994</v>
      </c>
      <c r="B32" s="65">
        <f t="shared" si="0"/>
        <v>49219</v>
      </c>
      <c r="C32" s="66"/>
      <c r="D32" s="31">
        <v>29</v>
      </c>
      <c r="E32" s="33"/>
      <c r="F32" s="92">
        <v>52287</v>
      </c>
      <c r="G32" s="79">
        <f t="shared" si="14"/>
        <v>1045.74</v>
      </c>
      <c r="H32" s="82">
        <f t="shared" si="15"/>
        <v>53332.74</v>
      </c>
      <c r="I32" s="81">
        <f t="shared" si="16"/>
        <v>2091.48</v>
      </c>
      <c r="J32" s="85">
        <f t="shared" si="17"/>
        <v>54378.48</v>
      </c>
      <c r="K32" s="67"/>
      <c r="L32" s="68">
        <v>55980</v>
      </c>
      <c r="M32" s="37">
        <f t="shared" si="1"/>
        <v>1119.6000000000001</v>
      </c>
      <c r="N32" s="91">
        <f t="shared" si="18"/>
        <v>57099.6</v>
      </c>
      <c r="O32" s="37">
        <f t="shared" si="19"/>
        <v>2239.2000000000003</v>
      </c>
      <c r="P32" s="89">
        <f t="shared" si="20"/>
        <v>58219.199999999997</v>
      </c>
      <c r="Q32" s="39"/>
      <c r="R32" s="69">
        <v>58375</v>
      </c>
      <c r="S32" s="37">
        <f t="shared" si="2"/>
        <v>1167.5</v>
      </c>
      <c r="T32" s="91">
        <f t="shared" si="3"/>
        <v>59542.5</v>
      </c>
      <c r="U32" s="37">
        <f t="shared" si="4"/>
        <v>2335</v>
      </c>
      <c r="V32" s="89">
        <f t="shared" si="5"/>
        <v>60710</v>
      </c>
      <c r="W32" s="30"/>
      <c r="X32" s="70">
        <v>60512</v>
      </c>
      <c r="Y32" s="37">
        <f t="shared" si="6"/>
        <v>1210.24</v>
      </c>
      <c r="Z32" s="91">
        <f t="shared" si="7"/>
        <v>61722.239999999998</v>
      </c>
      <c r="AA32" s="37">
        <f t="shared" si="8"/>
        <v>2420.48</v>
      </c>
      <c r="AB32" s="89">
        <f t="shared" si="9"/>
        <v>62932.480000000003</v>
      </c>
      <c r="AC32" s="97"/>
      <c r="AD32" s="103">
        <v>64561</v>
      </c>
      <c r="AE32" s="37">
        <f t="shared" si="10"/>
        <v>1291.22</v>
      </c>
      <c r="AF32" s="87">
        <f t="shared" si="11"/>
        <v>65852.22</v>
      </c>
      <c r="AG32" s="37">
        <f t="shared" si="12"/>
        <v>2582.44</v>
      </c>
      <c r="AH32" s="104">
        <f t="shared" si="13"/>
        <v>67143.44</v>
      </c>
      <c r="AI32" s="63"/>
    </row>
    <row r="33" spans="1:35" x14ac:dyDescent="0.25">
      <c r="A33" s="64">
        <v>49069</v>
      </c>
      <c r="B33" s="65">
        <f t="shared" si="0"/>
        <v>49294</v>
      </c>
      <c r="C33" s="66"/>
      <c r="D33" s="31">
        <v>30</v>
      </c>
      <c r="E33" s="33"/>
      <c r="F33" s="92">
        <v>52669</v>
      </c>
      <c r="G33" s="79">
        <f t="shared" si="14"/>
        <v>1053.3800000000001</v>
      </c>
      <c r="H33" s="82">
        <f t="shared" si="15"/>
        <v>53722.38</v>
      </c>
      <c r="I33" s="81">
        <f t="shared" si="16"/>
        <v>2106.7600000000002</v>
      </c>
      <c r="J33" s="85">
        <f t="shared" si="17"/>
        <v>54775.76</v>
      </c>
      <c r="K33" s="67"/>
      <c r="L33" s="68">
        <v>56055</v>
      </c>
      <c r="M33" s="37">
        <f t="shared" si="1"/>
        <v>1121.1000000000001</v>
      </c>
      <c r="N33" s="91">
        <f t="shared" si="18"/>
        <v>57176.1</v>
      </c>
      <c r="O33" s="37">
        <f t="shared" si="19"/>
        <v>2242.2000000000003</v>
      </c>
      <c r="P33" s="89">
        <f t="shared" si="20"/>
        <v>58297.2</v>
      </c>
      <c r="Q33" s="39"/>
      <c r="R33" s="69">
        <v>58450</v>
      </c>
      <c r="S33" s="37">
        <f t="shared" si="2"/>
        <v>1169</v>
      </c>
      <c r="T33" s="91">
        <f t="shared" si="3"/>
        <v>59619</v>
      </c>
      <c r="U33" s="37">
        <f t="shared" si="4"/>
        <v>2338</v>
      </c>
      <c r="V33" s="89">
        <f t="shared" si="5"/>
        <v>60788</v>
      </c>
      <c r="W33" s="30"/>
      <c r="X33" s="70">
        <v>60587</v>
      </c>
      <c r="Y33" s="37">
        <f t="shared" si="6"/>
        <v>1211.74</v>
      </c>
      <c r="Z33" s="91">
        <f t="shared" si="7"/>
        <v>61798.74</v>
      </c>
      <c r="AA33" s="37">
        <f t="shared" si="8"/>
        <v>2423.48</v>
      </c>
      <c r="AB33" s="89">
        <f t="shared" si="9"/>
        <v>63010.48</v>
      </c>
      <c r="AC33" s="97"/>
      <c r="AD33" s="103">
        <v>64636</v>
      </c>
      <c r="AE33" s="37">
        <f t="shared" si="10"/>
        <v>1292.72</v>
      </c>
      <c r="AF33" s="87">
        <f t="shared" si="11"/>
        <v>65928.72</v>
      </c>
      <c r="AG33" s="37">
        <f t="shared" si="12"/>
        <v>2585.44</v>
      </c>
      <c r="AH33" s="104">
        <f t="shared" si="13"/>
        <v>67221.440000000002</v>
      </c>
      <c r="AI33" s="63"/>
    </row>
    <row r="34" spans="1:35" ht="16.5" thickBot="1" x14ac:dyDescent="0.3">
      <c r="A34" s="64">
        <v>49289</v>
      </c>
      <c r="B34" s="65">
        <v>49589</v>
      </c>
      <c r="C34" s="66"/>
      <c r="D34" s="45" t="s">
        <v>8</v>
      </c>
      <c r="E34" s="46"/>
      <c r="F34" s="93">
        <v>52744</v>
      </c>
      <c r="G34" s="79">
        <f t="shared" si="14"/>
        <v>1054.8800000000001</v>
      </c>
      <c r="H34" s="82">
        <f t="shared" si="15"/>
        <v>53798.879999999997</v>
      </c>
      <c r="I34" s="81">
        <f t="shared" si="16"/>
        <v>2109.7600000000002</v>
      </c>
      <c r="J34" s="85">
        <f t="shared" si="17"/>
        <v>54853.760000000002</v>
      </c>
      <c r="K34" s="71"/>
      <c r="L34" s="68">
        <v>56130</v>
      </c>
      <c r="M34" s="37">
        <f t="shared" si="1"/>
        <v>1122.6000000000001</v>
      </c>
      <c r="N34" s="91">
        <f t="shared" si="18"/>
        <v>57252.6</v>
      </c>
      <c r="O34" s="37">
        <f t="shared" si="19"/>
        <v>2245.2000000000003</v>
      </c>
      <c r="P34" s="89">
        <f t="shared" si="20"/>
        <v>58375.199999999997</v>
      </c>
      <c r="Q34" s="48"/>
      <c r="R34" s="69">
        <v>58525</v>
      </c>
      <c r="S34" s="37">
        <f t="shared" si="2"/>
        <v>1170.5</v>
      </c>
      <c r="T34" s="91">
        <f t="shared" si="3"/>
        <v>59695.5</v>
      </c>
      <c r="U34" s="37">
        <f t="shared" si="4"/>
        <v>2341</v>
      </c>
      <c r="V34" s="89">
        <f t="shared" si="5"/>
        <v>60866</v>
      </c>
      <c r="W34" s="44"/>
      <c r="X34" s="70">
        <v>60662</v>
      </c>
      <c r="Y34" s="37">
        <f t="shared" si="6"/>
        <v>1213.24</v>
      </c>
      <c r="Z34" s="91">
        <f t="shared" si="7"/>
        <v>61875.24</v>
      </c>
      <c r="AA34" s="37">
        <f t="shared" si="8"/>
        <v>2426.48</v>
      </c>
      <c r="AB34" s="89">
        <f t="shared" si="9"/>
        <v>63088.480000000003</v>
      </c>
      <c r="AC34" s="98"/>
      <c r="AD34" s="103">
        <v>64711</v>
      </c>
      <c r="AE34" s="37">
        <f t="shared" si="10"/>
        <v>1294.22</v>
      </c>
      <c r="AF34" s="87">
        <f t="shared" si="11"/>
        <v>66005.22</v>
      </c>
      <c r="AG34" s="37">
        <f t="shared" si="12"/>
        <v>2588.44</v>
      </c>
      <c r="AH34" s="104">
        <f t="shared" si="13"/>
        <v>67299.44</v>
      </c>
      <c r="AI34" s="63"/>
    </row>
    <row r="35" spans="1:35" ht="20.25" customHeight="1" x14ac:dyDescent="0.25">
      <c r="A35" s="72"/>
      <c r="B35" s="65"/>
      <c r="C35" s="205" t="s">
        <v>13</v>
      </c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7"/>
    </row>
    <row r="36" spans="1:35" ht="4.5" customHeight="1" x14ac:dyDescent="0.25">
      <c r="C36" s="208" t="s">
        <v>10</v>
      </c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10"/>
    </row>
    <row r="37" spans="1:35" ht="4.5" customHeight="1" x14ac:dyDescent="0.25">
      <c r="C37" s="208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10"/>
    </row>
    <row r="38" spans="1:35" x14ac:dyDescent="0.25">
      <c r="C38" s="208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10"/>
    </row>
    <row r="39" spans="1:35" ht="8.25" customHeight="1" x14ac:dyDescent="0.25">
      <c r="C39" s="208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10"/>
    </row>
    <row r="40" spans="1:35" ht="9.75" hidden="1" customHeight="1" x14ac:dyDescent="0.25">
      <c r="C40" s="208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10"/>
    </row>
    <row r="41" spans="1:35" ht="31.5" customHeight="1" thickBot="1" x14ac:dyDescent="0.3">
      <c r="C41" s="211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3"/>
    </row>
    <row r="42" spans="1:35" x14ac:dyDescent="0.25">
      <c r="C42" s="74"/>
    </row>
  </sheetData>
  <mergeCells count="7">
    <mergeCell ref="C35:AI35"/>
    <mergeCell ref="C36:AI41"/>
    <mergeCell ref="L1:P1"/>
    <mergeCell ref="AD1:AH1"/>
    <mergeCell ref="X1:AB1"/>
    <mergeCell ref="R1:V1"/>
    <mergeCell ref="F1:J1"/>
  </mergeCells>
  <pageMargins left="0.95" right="0.7" top="1.2604166666666701" bottom="0.5" header="0.3" footer="0.3"/>
  <pageSetup scale="28" orientation="landscape" r:id="rId1"/>
  <headerFooter>
    <oddHeader>&amp;L&amp;"-,Bold"&amp;14EFFECTIVE JULY 1, 2020&amp;C&amp;"-,Bold"&amp;16WARREN COUNTY SCHOOLS SALARY SCHEDULE
TN BASIC EDUCATION PROGRAM SALARY SCHEDULE
&amp;KC00000SYSTEM-WIDE
&amp;K0000002020-2021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D948-370D-45E9-890E-4F7025BBC0C5}">
  <sheetPr>
    <pageSetUpPr fitToPage="1"/>
  </sheetPr>
  <dimension ref="A1:AH43"/>
  <sheetViews>
    <sheetView zoomScale="90" zoomScaleNormal="90" zoomScalePageLayoutView="80" workbookViewId="0">
      <selection activeCell="C23" sqref="C23"/>
    </sheetView>
  </sheetViews>
  <sheetFormatPr defaultColWidth="11" defaultRowHeight="15.75" x14ac:dyDescent="0.25"/>
  <cols>
    <col min="1" max="1" width="6.75" style="26" customWidth="1"/>
    <col min="2" max="2" width="8.125" style="26" customWidth="1"/>
    <col min="3" max="3" width="4.5" style="26" customWidth="1"/>
    <col min="4" max="4" width="13.75" style="4" customWidth="1"/>
    <col min="5" max="5" width="11.75" style="4" customWidth="1"/>
    <col min="6" max="6" width="11.125" style="4" customWidth="1"/>
    <col min="7" max="7" width="11.625" style="26" customWidth="1"/>
    <col min="8" max="8" width="11" style="26" customWidth="1"/>
    <col min="9" max="9" width="5.5" style="26" customWidth="1"/>
    <col min="10" max="10" width="13.25" style="4" customWidth="1"/>
    <col min="11" max="11" width="11.25" style="4" customWidth="1"/>
    <col min="12" max="12" width="12.5" style="4" customWidth="1"/>
    <col min="13" max="13" width="10.625" style="26" customWidth="1"/>
    <col min="14" max="14" width="11.75" style="5" customWidth="1"/>
    <col min="15" max="15" width="6.125" style="26" customWidth="1"/>
    <col min="16" max="16" width="12.375" style="4" bestFit="1" customWidth="1"/>
    <col min="17" max="17" width="9.75" style="26" customWidth="1"/>
    <col min="18" max="18" width="12.25" style="26" customWidth="1"/>
    <col min="19" max="19" width="9.75" style="26" customWidth="1"/>
    <col min="20" max="20" width="10.75" style="5" customWidth="1"/>
    <col min="21" max="21" width="0.125" style="26" customWidth="1"/>
    <col min="22" max="22" width="5.25" style="26" customWidth="1"/>
    <col min="23" max="23" width="13.75" style="4" customWidth="1"/>
    <col min="24" max="24" width="9.875" style="26" customWidth="1"/>
    <col min="25" max="25" width="11.375" style="26" customWidth="1"/>
    <col min="26" max="26" width="10.875" style="26" customWidth="1"/>
    <col min="27" max="27" width="11" style="5" customWidth="1"/>
    <col min="28" max="28" width="5.75" style="26" customWidth="1"/>
    <col min="29" max="29" width="12.375" style="4" bestFit="1" customWidth="1"/>
    <col min="30" max="30" width="11.125" style="26" customWidth="1"/>
    <col min="31" max="31" width="10.25" style="26" customWidth="1"/>
    <col min="32" max="32" width="8.625" style="26" customWidth="1"/>
    <col min="33" max="33" width="10.375" style="5" customWidth="1"/>
    <col min="34" max="16384" width="11" style="26"/>
  </cols>
  <sheetData>
    <row r="1" spans="1:33" ht="16.5" thickBot="1" x14ac:dyDescent="0.3">
      <c r="A1" s="17"/>
      <c r="B1" s="227" t="s">
        <v>3</v>
      </c>
      <c r="C1" s="18"/>
      <c r="D1" s="235" t="s">
        <v>0</v>
      </c>
      <c r="E1" s="236"/>
      <c r="F1" s="236"/>
      <c r="G1" s="236"/>
      <c r="H1" s="237"/>
      <c r="I1" s="19"/>
      <c r="J1" s="229" t="s">
        <v>1</v>
      </c>
      <c r="K1" s="229"/>
      <c r="L1" s="229"/>
      <c r="M1" s="229"/>
      <c r="N1" s="230"/>
      <c r="O1" s="20"/>
      <c r="P1" s="231" t="s">
        <v>2</v>
      </c>
      <c r="Q1" s="231"/>
      <c r="R1" s="231"/>
      <c r="S1" s="231"/>
      <c r="T1" s="232"/>
      <c r="U1" s="21"/>
      <c r="V1" s="11"/>
      <c r="W1" s="233" t="s">
        <v>4</v>
      </c>
      <c r="X1" s="233"/>
      <c r="Y1" s="233"/>
      <c r="Z1" s="233"/>
      <c r="AA1" s="234"/>
      <c r="AB1" s="22"/>
      <c r="AC1" s="24" t="s">
        <v>5</v>
      </c>
      <c r="AD1" s="23"/>
      <c r="AE1" s="23"/>
      <c r="AF1" s="23"/>
      <c r="AG1" s="25"/>
    </row>
    <row r="2" spans="1:33" ht="31.5" x14ac:dyDescent="0.25">
      <c r="A2" s="27"/>
      <c r="B2" s="228"/>
      <c r="C2" s="28"/>
      <c r="D2" s="99" t="s">
        <v>14</v>
      </c>
      <c r="E2" s="100" t="s">
        <v>18</v>
      </c>
      <c r="F2" s="101" t="s">
        <v>19</v>
      </c>
      <c r="G2" s="100" t="s">
        <v>17</v>
      </c>
      <c r="H2" s="102" t="s">
        <v>16</v>
      </c>
      <c r="I2" s="12"/>
      <c r="J2" s="99" t="s">
        <v>14</v>
      </c>
      <c r="K2" s="100" t="s">
        <v>18</v>
      </c>
      <c r="L2" s="101" t="s">
        <v>19</v>
      </c>
      <c r="M2" s="100" t="s">
        <v>17</v>
      </c>
      <c r="N2" s="102" t="s">
        <v>16</v>
      </c>
      <c r="O2" s="13"/>
      <c r="P2" s="99" t="s">
        <v>14</v>
      </c>
      <c r="Q2" s="100" t="s">
        <v>18</v>
      </c>
      <c r="R2" s="101" t="s">
        <v>19</v>
      </c>
      <c r="S2" s="100" t="s">
        <v>17</v>
      </c>
      <c r="T2" s="102" t="s">
        <v>16</v>
      </c>
      <c r="U2" s="13"/>
      <c r="V2" s="14"/>
      <c r="W2" s="99" t="s">
        <v>14</v>
      </c>
      <c r="X2" s="100" t="s">
        <v>21</v>
      </c>
      <c r="Y2" s="101" t="s">
        <v>19</v>
      </c>
      <c r="Z2" s="100" t="s">
        <v>17</v>
      </c>
      <c r="AA2" s="102" t="s">
        <v>16</v>
      </c>
      <c r="AB2" s="13"/>
      <c r="AC2" s="99" t="s">
        <v>14</v>
      </c>
      <c r="AD2" s="100" t="s">
        <v>18</v>
      </c>
      <c r="AE2" s="101" t="s">
        <v>19</v>
      </c>
      <c r="AF2" s="100" t="s">
        <v>17</v>
      </c>
      <c r="AG2" s="102" t="s">
        <v>16</v>
      </c>
    </row>
    <row r="3" spans="1:33" ht="22.5" customHeight="1" x14ac:dyDescent="0.25">
      <c r="A3" s="29"/>
      <c r="B3" s="30">
        <v>0</v>
      </c>
      <c r="C3" s="31"/>
      <c r="D3" s="33">
        <v>39000</v>
      </c>
      <c r="E3" s="79">
        <f>SUM(D3*0.02)</f>
        <v>780</v>
      </c>
      <c r="F3" s="82">
        <f>D3+E3</f>
        <v>39780</v>
      </c>
      <c r="G3" s="34"/>
      <c r="H3" s="35"/>
      <c r="I3" s="33"/>
      <c r="J3" s="36">
        <v>40605</v>
      </c>
      <c r="K3" s="79">
        <f>SUM(J3*0.02)</f>
        <v>812.1</v>
      </c>
      <c r="L3" s="82">
        <f>J3+K3</f>
        <v>41417.1</v>
      </c>
      <c r="M3" s="37"/>
      <c r="N3" s="38"/>
      <c r="O3" s="39"/>
      <c r="P3" s="40">
        <v>41162</v>
      </c>
      <c r="Q3" s="79">
        <f>SUM(P3*0.02)</f>
        <v>823.24</v>
      </c>
      <c r="R3" s="82">
        <f>P3+Q3</f>
        <v>41985.24</v>
      </c>
      <c r="S3" s="109"/>
      <c r="T3" s="38"/>
      <c r="U3" s="41"/>
      <c r="V3" s="30"/>
      <c r="W3" s="36">
        <v>42171</v>
      </c>
      <c r="X3" s="79">
        <f>SUM(W3*0.02)</f>
        <v>843.42000000000007</v>
      </c>
      <c r="Y3" s="82">
        <f>W3+X3</f>
        <v>43014.42</v>
      </c>
      <c r="Z3" s="110"/>
      <c r="AA3" s="38"/>
      <c r="AB3" s="42"/>
      <c r="AC3" s="43">
        <v>45590</v>
      </c>
      <c r="AD3" s="79">
        <f>SUM(AC3*0.02)</f>
        <v>911.80000000000007</v>
      </c>
      <c r="AE3" s="82">
        <f>AC3+AD3</f>
        <v>46501.8</v>
      </c>
      <c r="AF3" s="111"/>
      <c r="AG3" s="2"/>
    </row>
    <row r="4" spans="1:33" x14ac:dyDescent="0.25">
      <c r="A4" s="29"/>
      <c r="B4" s="30">
        <v>1</v>
      </c>
      <c r="C4" s="31"/>
      <c r="D4" s="33">
        <v>40000</v>
      </c>
      <c r="E4" s="79">
        <f t="shared" ref="E4:E34" si="0">SUM(D4*0.02)</f>
        <v>800</v>
      </c>
      <c r="F4" s="82">
        <f>D4+E4</f>
        <v>40800</v>
      </c>
      <c r="G4" s="81">
        <f>SUM(D4*0.04)</f>
        <v>1600</v>
      </c>
      <c r="H4" s="85">
        <f>SUM(D4+G4)</f>
        <v>41600</v>
      </c>
      <c r="I4" s="33"/>
      <c r="J4" s="36">
        <v>41302</v>
      </c>
      <c r="K4" s="79">
        <f t="shared" ref="K4:K34" si="1">SUM(J4*0.02)</f>
        <v>826.04</v>
      </c>
      <c r="L4" s="82">
        <f>J4+K4</f>
        <v>42128.04</v>
      </c>
      <c r="M4" s="81">
        <f>SUM(J4*0.04)</f>
        <v>1652.08</v>
      </c>
      <c r="N4" s="85">
        <f>SUM(J4+M4)</f>
        <v>42954.080000000002</v>
      </c>
      <c r="O4" s="39"/>
      <c r="P4" s="40">
        <v>43162</v>
      </c>
      <c r="Q4" s="79">
        <f t="shared" ref="Q4:Q34" si="2">SUM(P4*0.02)</f>
        <v>863.24</v>
      </c>
      <c r="R4" s="82">
        <f>P4+Q4</f>
        <v>44025.24</v>
      </c>
      <c r="S4" s="81">
        <f>SUM(P4*0.04)</f>
        <v>1726.48</v>
      </c>
      <c r="T4" s="85">
        <f>SUM(P4+S4)</f>
        <v>44888.480000000003</v>
      </c>
      <c r="U4" s="41"/>
      <c r="V4" s="30"/>
      <c r="W4" s="36">
        <v>44171</v>
      </c>
      <c r="X4" s="79">
        <f t="shared" ref="X4:X34" si="3">SUM(W4*0.02)</f>
        <v>883.42000000000007</v>
      </c>
      <c r="Y4" s="82">
        <f>W4+X4</f>
        <v>45054.42</v>
      </c>
      <c r="Z4" s="81">
        <f>SUM(W4*0.04)</f>
        <v>1766.8400000000001</v>
      </c>
      <c r="AA4" s="85">
        <f>SUM(W4+Z4)</f>
        <v>45937.84</v>
      </c>
      <c r="AB4" s="42"/>
      <c r="AC4" s="43">
        <v>47590</v>
      </c>
      <c r="AD4" s="79">
        <f t="shared" ref="AD4:AD34" si="4">SUM(AC4*0.02)</f>
        <v>951.80000000000007</v>
      </c>
      <c r="AE4" s="82">
        <f>AC4+AD4</f>
        <v>48541.8</v>
      </c>
      <c r="AF4" s="81">
        <f>SUM(AC4*0.04)</f>
        <v>1903.6000000000001</v>
      </c>
      <c r="AG4" s="85">
        <f>SUM(AC4+AF4)</f>
        <v>49493.599999999999</v>
      </c>
    </row>
    <row r="5" spans="1:33" x14ac:dyDescent="0.25">
      <c r="A5" s="29"/>
      <c r="B5" s="30">
        <v>2</v>
      </c>
      <c r="C5" s="31"/>
      <c r="D5" s="33">
        <v>40800</v>
      </c>
      <c r="E5" s="79">
        <f t="shared" si="0"/>
        <v>816</v>
      </c>
      <c r="F5" s="82">
        <f t="shared" ref="F5:F34" si="5">D5+E5</f>
        <v>41616</v>
      </c>
      <c r="G5" s="81">
        <f t="shared" ref="G5:G34" si="6">SUM(D5*0.04)</f>
        <v>1632</v>
      </c>
      <c r="H5" s="85">
        <f t="shared" ref="H5:H34" si="7">SUM(D5+G5)</f>
        <v>42432</v>
      </c>
      <c r="I5" s="33"/>
      <c r="J5" s="36">
        <v>42102</v>
      </c>
      <c r="K5" s="79">
        <f t="shared" si="1"/>
        <v>842.04</v>
      </c>
      <c r="L5" s="82">
        <f t="shared" ref="L5:L34" si="8">J5+K5</f>
        <v>42944.04</v>
      </c>
      <c r="M5" s="81">
        <f t="shared" ref="M5:M34" si="9">SUM(J5*0.04)</f>
        <v>1684.08</v>
      </c>
      <c r="N5" s="85">
        <f t="shared" ref="N5:N34" si="10">SUM(J5+M5)</f>
        <v>43786.080000000002</v>
      </c>
      <c r="O5" s="39"/>
      <c r="P5" s="40">
        <v>43962</v>
      </c>
      <c r="Q5" s="79">
        <f t="shared" si="2"/>
        <v>879.24</v>
      </c>
      <c r="R5" s="82">
        <f t="shared" ref="R5:R34" si="11">P5+Q5</f>
        <v>44841.24</v>
      </c>
      <c r="S5" s="81">
        <f t="shared" ref="S5:S34" si="12">SUM(P5*0.04)</f>
        <v>1758.48</v>
      </c>
      <c r="T5" s="85">
        <f t="shared" ref="T5:T34" si="13">SUM(P5+S5)</f>
        <v>45720.480000000003</v>
      </c>
      <c r="U5" s="41"/>
      <c r="V5" s="30"/>
      <c r="W5" s="36">
        <v>44971</v>
      </c>
      <c r="X5" s="79">
        <f t="shared" si="3"/>
        <v>899.42000000000007</v>
      </c>
      <c r="Y5" s="82">
        <f t="shared" ref="Y5:Y34" si="14">W5+X5</f>
        <v>45870.42</v>
      </c>
      <c r="Z5" s="81">
        <f t="shared" ref="Z5:Z34" si="15">SUM(W5*0.04)</f>
        <v>1798.8400000000001</v>
      </c>
      <c r="AA5" s="85">
        <f t="shared" ref="AA5:AA34" si="16">SUM(W5+Z5)</f>
        <v>46769.84</v>
      </c>
      <c r="AB5" s="42"/>
      <c r="AC5" s="43">
        <v>48390</v>
      </c>
      <c r="AD5" s="79">
        <f t="shared" si="4"/>
        <v>967.80000000000007</v>
      </c>
      <c r="AE5" s="82">
        <f t="shared" ref="AE5:AE34" si="17">AC5+AD5</f>
        <v>49357.8</v>
      </c>
      <c r="AF5" s="81">
        <f t="shared" ref="AF5:AF34" si="18">SUM(AC5*0.04)</f>
        <v>1935.6000000000001</v>
      </c>
      <c r="AG5" s="85">
        <f t="shared" ref="AG5:AG34" si="19">SUM(AC5+AF5)</f>
        <v>50325.599999999999</v>
      </c>
    </row>
    <row r="6" spans="1:33" x14ac:dyDescent="0.25">
      <c r="A6" s="29"/>
      <c r="B6" s="30">
        <v>3</v>
      </c>
      <c r="C6" s="31"/>
      <c r="D6" s="33">
        <v>41100</v>
      </c>
      <c r="E6" s="79">
        <f t="shared" si="0"/>
        <v>822</v>
      </c>
      <c r="F6" s="82">
        <f t="shared" si="5"/>
        <v>41922</v>
      </c>
      <c r="G6" s="81">
        <f t="shared" si="6"/>
        <v>1644</v>
      </c>
      <c r="H6" s="85">
        <f t="shared" si="7"/>
        <v>42744</v>
      </c>
      <c r="I6" s="33"/>
      <c r="J6" s="36">
        <v>42402</v>
      </c>
      <c r="K6" s="79">
        <f t="shared" si="1"/>
        <v>848.04</v>
      </c>
      <c r="L6" s="82">
        <f t="shared" si="8"/>
        <v>43250.04</v>
      </c>
      <c r="M6" s="81">
        <f t="shared" si="9"/>
        <v>1696.08</v>
      </c>
      <c r="N6" s="85">
        <f t="shared" si="10"/>
        <v>44098.080000000002</v>
      </c>
      <c r="O6" s="39"/>
      <c r="P6" s="40">
        <v>44262</v>
      </c>
      <c r="Q6" s="79">
        <f t="shared" si="2"/>
        <v>885.24</v>
      </c>
      <c r="R6" s="82">
        <f t="shared" si="11"/>
        <v>45147.24</v>
      </c>
      <c r="S6" s="81">
        <f t="shared" si="12"/>
        <v>1770.48</v>
      </c>
      <c r="T6" s="85">
        <f t="shared" si="13"/>
        <v>46032.480000000003</v>
      </c>
      <c r="U6" s="41"/>
      <c r="V6" s="30"/>
      <c r="W6" s="36">
        <v>45271</v>
      </c>
      <c r="X6" s="79">
        <f t="shared" si="3"/>
        <v>905.42000000000007</v>
      </c>
      <c r="Y6" s="82">
        <f t="shared" si="14"/>
        <v>46176.42</v>
      </c>
      <c r="Z6" s="81">
        <f t="shared" si="15"/>
        <v>1810.8400000000001</v>
      </c>
      <c r="AA6" s="85">
        <f t="shared" si="16"/>
        <v>47081.84</v>
      </c>
      <c r="AB6" s="42"/>
      <c r="AC6" s="43">
        <v>48690</v>
      </c>
      <c r="AD6" s="79">
        <f t="shared" si="4"/>
        <v>973.80000000000007</v>
      </c>
      <c r="AE6" s="82">
        <f t="shared" si="17"/>
        <v>49663.8</v>
      </c>
      <c r="AF6" s="81">
        <f t="shared" si="18"/>
        <v>1947.6000000000001</v>
      </c>
      <c r="AG6" s="85">
        <f t="shared" si="19"/>
        <v>50637.599999999999</v>
      </c>
    </row>
    <row r="7" spans="1:33" x14ac:dyDescent="0.25">
      <c r="A7" s="29"/>
      <c r="B7" s="30">
        <v>4</v>
      </c>
      <c r="C7" s="31"/>
      <c r="D7" s="33">
        <v>41421</v>
      </c>
      <c r="E7" s="79">
        <f t="shared" si="0"/>
        <v>828.42000000000007</v>
      </c>
      <c r="F7" s="82">
        <f t="shared" si="5"/>
        <v>42249.42</v>
      </c>
      <c r="G7" s="81">
        <f t="shared" si="6"/>
        <v>1656.8400000000001</v>
      </c>
      <c r="H7" s="85">
        <f t="shared" si="7"/>
        <v>43077.84</v>
      </c>
      <c r="I7" s="33"/>
      <c r="J7" s="36">
        <v>43689</v>
      </c>
      <c r="K7" s="79">
        <f t="shared" si="1"/>
        <v>873.78</v>
      </c>
      <c r="L7" s="82">
        <f t="shared" si="8"/>
        <v>44562.78</v>
      </c>
      <c r="M7" s="81">
        <f t="shared" si="9"/>
        <v>1747.56</v>
      </c>
      <c r="N7" s="85">
        <f t="shared" si="10"/>
        <v>45436.56</v>
      </c>
      <c r="O7" s="39"/>
      <c r="P7" s="40">
        <v>45557</v>
      </c>
      <c r="Q7" s="79">
        <f t="shared" si="2"/>
        <v>911.14</v>
      </c>
      <c r="R7" s="82">
        <f t="shared" si="11"/>
        <v>46468.14</v>
      </c>
      <c r="S7" s="81">
        <f t="shared" si="12"/>
        <v>1822.28</v>
      </c>
      <c r="T7" s="85">
        <f t="shared" si="13"/>
        <v>47379.28</v>
      </c>
      <c r="U7" s="41"/>
      <c r="V7" s="30"/>
      <c r="W7" s="36">
        <v>46329</v>
      </c>
      <c r="X7" s="79">
        <f t="shared" si="3"/>
        <v>926.58</v>
      </c>
      <c r="Y7" s="82">
        <f t="shared" si="14"/>
        <v>47255.58</v>
      </c>
      <c r="Z7" s="81">
        <f t="shared" si="15"/>
        <v>1853.16</v>
      </c>
      <c r="AA7" s="85">
        <f t="shared" si="16"/>
        <v>48182.16</v>
      </c>
      <c r="AB7" s="42"/>
      <c r="AC7" s="43">
        <v>49305</v>
      </c>
      <c r="AD7" s="79">
        <f t="shared" si="4"/>
        <v>986.1</v>
      </c>
      <c r="AE7" s="82">
        <f t="shared" si="17"/>
        <v>50291.1</v>
      </c>
      <c r="AF7" s="81">
        <f t="shared" si="18"/>
        <v>1972.2</v>
      </c>
      <c r="AG7" s="85">
        <f t="shared" si="19"/>
        <v>51277.2</v>
      </c>
    </row>
    <row r="8" spans="1:33" x14ac:dyDescent="0.25">
      <c r="A8" s="29"/>
      <c r="B8" s="30">
        <v>5</v>
      </c>
      <c r="C8" s="31"/>
      <c r="D8" s="33">
        <v>41538</v>
      </c>
      <c r="E8" s="79">
        <f t="shared" si="0"/>
        <v>830.76</v>
      </c>
      <c r="F8" s="82">
        <f t="shared" si="5"/>
        <v>42368.76</v>
      </c>
      <c r="G8" s="81">
        <f t="shared" si="6"/>
        <v>1661.52</v>
      </c>
      <c r="H8" s="85">
        <f t="shared" si="7"/>
        <v>43199.519999999997</v>
      </c>
      <c r="I8" s="33"/>
      <c r="J8" s="36">
        <v>43880</v>
      </c>
      <c r="K8" s="79">
        <f t="shared" si="1"/>
        <v>877.6</v>
      </c>
      <c r="L8" s="82">
        <f t="shared" si="8"/>
        <v>44757.599999999999</v>
      </c>
      <c r="M8" s="81">
        <f t="shared" si="9"/>
        <v>1755.2</v>
      </c>
      <c r="N8" s="85">
        <f t="shared" si="10"/>
        <v>45635.199999999997</v>
      </c>
      <c r="O8" s="39"/>
      <c r="P8" s="40">
        <v>45751</v>
      </c>
      <c r="Q8" s="79">
        <f t="shared" si="2"/>
        <v>915.02</v>
      </c>
      <c r="R8" s="82">
        <f t="shared" si="11"/>
        <v>46666.02</v>
      </c>
      <c r="S8" s="81">
        <f t="shared" si="12"/>
        <v>1830.04</v>
      </c>
      <c r="T8" s="85">
        <f t="shared" si="13"/>
        <v>47581.04</v>
      </c>
      <c r="U8" s="41"/>
      <c r="V8" s="30"/>
      <c r="W8" s="36">
        <v>46521</v>
      </c>
      <c r="X8" s="79">
        <f t="shared" si="3"/>
        <v>930.42000000000007</v>
      </c>
      <c r="Y8" s="82">
        <f t="shared" si="14"/>
        <v>47451.42</v>
      </c>
      <c r="Z8" s="81">
        <f t="shared" si="15"/>
        <v>1860.8400000000001</v>
      </c>
      <c r="AA8" s="85">
        <f t="shared" si="16"/>
        <v>48381.84</v>
      </c>
      <c r="AB8" s="42"/>
      <c r="AC8" s="43">
        <v>49310</v>
      </c>
      <c r="AD8" s="79">
        <f t="shared" si="4"/>
        <v>986.2</v>
      </c>
      <c r="AE8" s="82">
        <f t="shared" si="17"/>
        <v>50296.2</v>
      </c>
      <c r="AF8" s="81">
        <f t="shared" si="18"/>
        <v>1972.4</v>
      </c>
      <c r="AG8" s="85">
        <f t="shared" si="19"/>
        <v>51282.400000000001</v>
      </c>
    </row>
    <row r="9" spans="1:33" x14ac:dyDescent="0.25">
      <c r="A9" s="29"/>
      <c r="B9" s="30">
        <v>6</v>
      </c>
      <c r="C9" s="31"/>
      <c r="D9" s="33">
        <v>41719</v>
      </c>
      <c r="E9" s="79">
        <f t="shared" si="0"/>
        <v>834.38</v>
      </c>
      <c r="F9" s="82">
        <f t="shared" si="5"/>
        <v>42553.38</v>
      </c>
      <c r="G9" s="81">
        <f t="shared" si="6"/>
        <v>1668.76</v>
      </c>
      <c r="H9" s="85">
        <f t="shared" si="7"/>
        <v>43387.76</v>
      </c>
      <c r="I9" s="33"/>
      <c r="J9" s="36">
        <v>44131</v>
      </c>
      <c r="K9" s="79">
        <f t="shared" si="1"/>
        <v>882.62</v>
      </c>
      <c r="L9" s="82">
        <f t="shared" si="8"/>
        <v>45013.62</v>
      </c>
      <c r="M9" s="81">
        <f t="shared" si="9"/>
        <v>1765.24</v>
      </c>
      <c r="N9" s="85">
        <f t="shared" si="10"/>
        <v>45896.24</v>
      </c>
      <c r="O9" s="39"/>
      <c r="P9" s="40">
        <v>46011</v>
      </c>
      <c r="Q9" s="79">
        <f t="shared" si="2"/>
        <v>920.22</v>
      </c>
      <c r="R9" s="82">
        <f t="shared" si="11"/>
        <v>46931.22</v>
      </c>
      <c r="S9" s="81">
        <f t="shared" si="12"/>
        <v>1840.44</v>
      </c>
      <c r="T9" s="85">
        <f t="shared" si="13"/>
        <v>47851.44</v>
      </c>
      <c r="U9" s="41"/>
      <c r="V9" s="30"/>
      <c r="W9" s="36">
        <v>46797</v>
      </c>
      <c r="X9" s="79">
        <f t="shared" si="3"/>
        <v>935.94</v>
      </c>
      <c r="Y9" s="82">
        <f t="shared" si="14"/>
        <v>47732.94</v>
      </c>
      <c r="Z9" s="81">
        <f t="shared" si="15"/>
        <v>1871.88</v>
      </c>
      <c r="AA9" s="85">
        <f t="shared" si="16"/>
        <v>48668.88</v>
      </c>
      <c r="AB9" s="42"/>
      <c r="AC9" s="43">
        <v>50034</v>
      </c>
      <c r="AD9" s="79">
        <f t="shared" si="4"/>
        <v>1000.6800000000001</v>
      </c>
      <c r="AE9" s="82">
        <f t="shared" si="17"/>
        <v>51034.68</v>
      </c>
      <c r="AF9" s="81">
        <f t="shared" si="18"/>
        <v>2001.3600000000001</v>
      </c>
      <c r="AG9" s="85">
        <f t="shared" si="19"/>
        <v>52035.360000000001</v>
      </c>
    </row>
    <row r="10" spans="1:33" x14ac:dyDescent="0.25">
      <c r="A10" s="29"/>
      <c r="B10" s="30">
        <v>7</v>
      </c>
      <c r="C10" s="31"/>
      <c r="D10" s="33">
        <v>42111</v>
      </c>
      <c r="E10" s="79">
        <f t="shared" si="0"/>
        <v>842.22</v>
      </c>
      <c r="F10" s="82">
        <f t="shared" si="5"/>
        <v>42953.22</v>
      </c>
      <c r="G10" s="81">
        <f t="shared" si="6"/>
        <v>1684.44</v>
      </c>
      <c r="H10" s="85">
        <f t="shared" si="7"/>
        <v>43795.44</v>
      </c>
      <c r="I10" s="33"/>
      <c r="J10" s="36">
        <v>44677</v>
      </c>
      <c r="K10" s="79">
        <f t="shared" si="1"/>
        <v>893.54</v>
      </c>
      <c r="L10" s="82">
        <f t="shared" si="8"/>
        <v>45570.54</v>
      </c>
      <c r="M10" s="81">
        <f t="shared" si="9"/>
        <v>1787.08</v>
      </c>
      <c r="N10" s="85">
        <f t="shared" si="10"/>
        <v>46464.08</v>
      </c>
      <c r="O10" s="39"/>
      <c r="P10" s="40">
        <v>46543</v>
      </c>
      <c r="Q10" s="79">
        <f t="shared" si="2"/>
        <v>930.86</v>
      </c>
      <c r="R10" s="82">
        <f t="shared" si="11"/>
        <v>47473.86</v>
      </c>
      <c r="S10" s="81">
        <f t="shared" si="12"/>
        <v>1861.72</v>
      </c>
      <c r="T10" s="85">
        <f t="shared" si="13"/>
        <v>48404.72</v>
      </c>
      <c r="U10" s="41"/>
      <c r="V10" s="30"/>
      <c r="W10" s="36">
        <v>47358</v>
      </c>
      <c r="X10" s="79">
        <f t="shared" si="3"/>
        <v>947.16</v>
      </c>
      <c r="Y10" s="82">
        <f t="shared" si="14"/>
        <v>48305.16</v>
      </c>
      <c r="Z10" s="81">
        <f t="shared" si="15"/>
        <v>1894.32</v>
      </c>
      <c r="AA10" s="85">
        <f t="shared" si="16"/>
        <v>49252.32</v>
      </c>
      <c r="AB10" s="42"/>
      <c r="AC10" s="43">
        <v>50955</v>
      </c>
      <c r="AD10" s="79">
        <f t="shared" si="4"/>
        <v>1019.1</v>
      </c>
      <c r="AE10" s="82">
        <f t="shared" si="17"/>
        <v>51974.1</v>
      </c>
      <c r="AF10" s="81">
        <f t="shared" si="18"/>
        <v>2038.2</v>
      </c>
      <c r="AG10" s="85">
        <f t="shared" si="19"/>
        <v>52993.2</v>
      </c>
    </row>
    <row r="11" spans="1:33" x14ac:dyDescent="0.25">
      <c r="A11" s="29"/>
      <c r="B11" s="30">
        <v>8</v>
      </c>
      <c r="C11" s="31"/>
      <c r="D11" s="33">
        <v>42578</v>
      </c>
      <c r="E11" s="79">
        <f t="shared" si="0"/>
        <v>851.56000000000006</v>
      </c>
      <c r="F11" s="82">
        <f t="shared" si="5"/>
        <v>43429.56</v>
      </c>
      <c r="G11" s="81">
        <f t="shared" si="6"/>
        <v>1703.1200000000001</v>
      </c>
      <c r="H11" s="85">
        <f t="shared" si="7"/>
        <v>44281.120000000003</v>
      </c>
      <c r="I11" s="33"/>
      <c r="J11" s="36">
        <v>45294</v>
      </c>
      <c r="K11" s="79">
        <f t="shared" si="1"/>
        <v>905.88</v>
      </c>
      <c r="L11" s="82">
        <f t="shared" si="8"/>
        <v>46199.88</v>
      </c>
      <c r="M11" s="81">
        <f t="shared" si="9"/>
        <v>1811.76</v>
      </c>
      <c r="N11" s="85">
        <f t="shared" si="10"/>
        <v>47105.760000000002</v>
      </c>
      <c r="O11" s="39"/>
      <c r="P11" s="40">
        <v>47194</v>
      </c>
      <c r="Q11" s="79">
        <f t="shared" si="2"/>
        <v>943.88</v>
      </c>
      <c r="R11" s="82">
        <f t="shared" si="11"/>
        <v>48137.88</v>
      </c>
      <c r="S11" s="81">
        <f t="shared" si="12"/>
        <v>1887.76</v>
      </c>
      <c r="T11" s="85">
        <f t="shared" si="13"/>
        <v>49081.760000000002</v>
      </c>
      <c r="U11" s="41"/>
      <c r="V11" s="30"/>
      <c r="W11" s="36">
        <v>48228</v>
      </c>
      <c r="X11" s="79">
        <f t="shared" si="3"/>
        <v>964.56000000000006</v>
      </c>
      <c r="Y11" s="82">
        <f t="shared" si="14"/>
        <v>49192.56</v>
      </c>
      <c r="Z11" s="81">
        <f t="shared" si="15"/>
        <v>1929.1200000000001</v>
      </c>
      <c r="AA11" s="85">
        <f t="shared" si="16"/>
        <v>50157.120000000003</v>
      </c>
      <c r="AB11" s="42"/>
      <c r="AC11" s="43">
        <v>51886</v>
      </c>
      <c r="AD11" s="79">
        <f t="shared" si="4"/>
        <v>1037.72</v>
      </c>
      <c r="AE11" s="82">
        <f t="shared" si="17"/>
        <v>52923.72</v>
      </c>
      <c r="AF11" s="81">
        <f t="shared" si="18"/>
        <v>2075.44</v>
      </c>
      <c r="AG11" s="85">
        <f t="shared" si="19"/>
        <v>53961.440000000002</v>
      </c>
    </row>
    <row r="12" spans="1:33" x14ac:dyDescent="0.25">
      <c r="A12" s="29"/>
      <c r="B12" s="30">
        <v>9</v>
      </c>
      <c r="C12" s="31"/>
      <c r="D12" s="33">
        <v>43089</v>
      </c>
      <c r="E12" s="79">
        <f t="shared" si="0"/>
        <v>861.78</v>
      </c>
      <c r="F12" s="82">
        <f t="shared" si="5"/>
        <v>43950.78</v>
      </c>
      <c r="G12" s="81">
        <f t="shared" si="6"/>
        <v>1723.56</v>
      </c>
      <c r="H12" s="85">
        <f t="shared" si="7"/>
        <v>44812.56</v>
      </c>
      <c r="I12" s="33"/>
      <c r="J12" s="36">
        <v>45914</v>
      </c>
      <c r="K12" s="79">
        <f t="shared" si="1"/>
        <v>918.28</v>
      </c>
      <c r="L12" s="82">
        <f t="shared" si="8"/>
        <v>46832.28</v>
      </c>
      <c r="M12" s="81">
        <f t="shared" si="9"/>
        <v>1836.56</v>
      </c>
      <c r="N12" s="85">
        <f t="shared" si="10"/>
        <v>47750.559999999998</v>
      </c>
      <c r="O12" s="39"/>
      <c r="P12" s="40">
        <v>47846</v>
      </c>
      <c r="Q12" s="79">
        <f t="shared" si="2"/>
        <v>956.92000000000007</v>
      </c>
      <c r="R12" s="82">
        <f t="shared" si="11"/>
        <v>48802.92</v>
      </c>
      <c r="S12" s="81">
        <f t="shared" si="12"/>
        <v>1913.8400000000001</v>
      </c>
      <c r="T12" s="85">
        <f t="shared" si="13"/>
        <v>49759.839999999997</v>
      </c>
      <c r="U12" s="41"/>
      <c r="V12" s="30"/>
      <c r="W12" s="36">
        <v>49378</v>
      </c>
      <c r="X12" s="79">
        <f t="shared" si="3"/>
        <v>987.56000000000006</v>
      </c>
      <c r="Y12" s="82">
        <f t="shared" si="14"/>
        <v>50365.56</v>
      </c>
      <c r="Z12" s="81">
        <f t="shared" si="15"/>
        <v>1975.1200000000001</v>
      </c>
      <c r="AA12" s="85">
        <f t="shared" si="16"/>
        <v>51353.120000000003</v>
      </c>
      <c r="AB12" s="42"/>
      <c r="AC12" s="43">
        <v>53141</v>
      </c>
      <c r="AD12" s="79">
        <f t="shared" si="4"/>
        <v>1062.82</v>
      </c>
      <c r="AE12" s="82">
        <f t="shared" si="17"/>
        <v>54203.82</v>
      </c>
      <c r="AF12" s="81">
        <f t="shared" si="18"/>
        <v>2125.64</v>
      </c>
      <c r="AG12" s="85">
        <f t="shared" si="19"/>
        <v>55266.64</v>
      </c>
    </row>
    <row r="13" spans="1:33" x14ac:dyDescent="0.25">
      <c r="A13" s="29"/>
      <c r="B13" s="30">
        <v>10</v>
      </c>
      <c r="C13" s="31"/>
      <c r="D13" s="33">
        <v>43574</v>
      </c>
      <c r="E13" s="79">
        <f t="shared" si="0"/>
        <v>871.48</v>
      </c>
      <c r="F13" s="82">
        <f t="shared" si="5"/>
        <v>44445.48</v>
      </c>
      <c r="G13" s="81">
        <f t="shared" si="6"/>
        <v>1742.96</v>
      </c>
      <c r="H13" s="85">
        <f t="shared" si="7"/>
        <v>45316.959999999999</v>
      </c>
      <c r="I13" s="33"/>
      <c r="J13" s="36">
        <v>46676</v>
      </c>
      <c r="K13" s="79">
        <f t="shared" si="1"/>
        <v>933.52</v>
      </c>
      <c r="L13" s="82">
        <f t="shared" si="8"/>
        <v>47609.52</v>
      </c>
      <c r="M13" s="81">
        <f t="shared" si="9"/>
        <v>1867.04</v>
      </c>
      <c r="N13" s="85">
        <f t="shared" si="10"/>
        <v>48543.040000000001</v>
      </c>
      <c r="O13" s="39"/>
      <c r="P13" s="40">
        <v>48567</v>
      </c>
      <c r="Q13" s="79">
        <f t="shared" si="2"/>
        <v>971.34</v>
      </c>
      <c r="R13" s="82">
        <f t="shared" si="11"/>
        <v>49538.34</v>
      </c>
      <c r="S13" s="81">
        <f t="shared" si="12"/>
        <v>1942.68</v>
      </c>
      <c r="T13" s="85">
        <f t="shared" si="13"/>
        <v>50509.68</v>
      </c>
      <c r="U13" s="41"/>
      <c r="V13" s="30"/>
      <c r="W13" s="36">
        <v>50309</v>
      </c>
      <c r="X13" s="79">
        <f t="shared" si="3"/>
        <v>1006.1800000000001</v>
      </c>
      <c r="Y13" s="82">
        <f t="shared" si="14"/>
        <v>51315.18</v>
      </c>
      <c r="Z13" s="81">
        <f t="shared" si="15"/>
        <v>2012.3600000000001</v>
      </c>
      <c r="AA13" s="85">
        <f t="shared" si="16"/>
        <v>52321.36</v>
      </c>
      <c r="AB13" s="42"/>
      <c r="AC13" s="43">
        <v>54139</v>
      </c>
      <c r="AD13" s="79">
        <f t="shared" si="4"/>
        <v>1082.78</v>
      </c>
      <c r="AE13" s="82">
        <f t="shared" si="17"/>
        <v>55221.78</v>
      </c>
      <c r="AF13" s="81">
        <f t="shared" si="18"/>
        <v>2165.56</v>
      </c>
      <c r="AG13" s="85">
        <f t="shared" si="19"/>
        <v>56304.56</v>
      </c>
    </row>
    <row r="14" spans="1:33" x14ac:dyDescent="0.25">
      <c r="A14" s="29"/>
      <c r="B14" s="30">
        <v>11</v>
      </c>
      <c r="C14" s="31"/>
      <c r="D14" s="33">
        <v>44168</v>
      </c>
      <c r="E14" s="79">
        <f t="shared" si="0"/>
        <v>883.36</v>
      </c>
      <c r="F14" s="82">
        <f t="shared" si="5"/>
        <v>45051.360000000001</v>
      </c>
      <c r="G14" s="81">
        <f t="shared" si="6"/>
        <v>1766.72</v>
      </c>
      <c r="H14" s="85">
        <f t="shared" si="7"/>
        <v>45934.720000000001</v>
      </c>
      <c r="I14" s="33"/>
      <c r="J14" s="36">
        <v>47841</v>
      </c>
      <c r="K14" s="79">
        <f t="shared" si="1"/>
        <v>956.82</v>
      </c>
      <c r="L14" s="82">
        <f t="shared" si="8"/>
        <v>48797.82</v>
      </c>
      <c r="M14" s="81">
        <f t="shared" si="9"/>
        <v>1913.64</v>
      </c>
      <c r="N14" s="85">
        <f t="shared" si="10"/>
        <v>49754.64</v>
      </c>
      <c r="O14" s="39"/>
      <c r="P14" s="40">
        <v>49816</v>
      </c>
      <c r="Q14" s="79">
        <f t="shared" si="2"/>
        <v>996.32</v>
      </c>
      <c r="R14" s="82">
        <f t="shared" si="11"/>
        <v>50812.32</v>
      </c>
      <c r="S14" s="81">
        <f t="shared" si="12"/>
        <v>1992.64</v>
      </c>
      <c r="T14" s="85">
        <f t="shared" si="13"/>
        <v>51808.639999999999</v>
      </c>
      <c r="U14" s="41"/>
      <c r="V14" s="30"/>
      <c r="W14" s="36">
        <v>51631</v>
      </c>
      <c r="X14" s="79">
        <f t="shared" si="3"/>
        <v>1032.6200000000001</v>
      </c>
      <c r="Y14" s="82">
        <f t="shared" si="14"/>
        <v>52663.62</v>
      </c>
      <c r="Z14" s="81">
        <f t="shared" si="15"/>
        <v>2065.2400000000002</v>
      </c>
      <c r="AA14" s="85">
        <f t="shared" si="16"/>
        <v>53696.24</v>
      </c>
      <c r="AB14" s="42"/>
      <c r="AC14" s="43">
        <v>55601</v>
      </c>
      <c r="AD14" s="79">
        <f t="shared" si="4"/>
        <v>1112.02</v>
      </c>
      <c r="AE14" s="82">
        <f t="shared" si="17"/>
        <v>56713.02</v>
      </c>
      <c r="AF14" s="81">
        <f t="shared" si="18"/>
        <v>2224.04</v>
      </c>
      <c r="AG14" s="85">
        <f t="shared" si="19"/>
        <v>57825.04</v>
      </c>
    </row>
    <row r="15" spans="1:33" x14ac:dyDescent="0.25">
      <c r="A15" s="29"/>
      <c r="B15" s="30">
        <v>12</v>
      </c>
      <c r="C15" s="31"/>
      <c r="D15" s="33">
        <v>44932</v>
      </c>
      <c r="E15" s="79">
        <f t="shared" si="0"/>
        <v>898.64</v>
      </c>
      <c r="F15" s="82">
        <f t="shared" si="5"/>
        <v>45830.64</v>
      </c>
      <c r="G15" s="81">
        <f t="shared" si="6"/>
        <v>1797.28</v>
      </c>
      <c r="H15" s="85">
        <f t="shared" si="7"/>
        <v>46729.279999999999</v>
      </c>
      <c r="I15" s="33"/>
      <c r="J15" s="36">
        <v>48710</v>
      </c>
      <c r="K15" s="79">
        <f t="shared" si="1"/>
        <v>974.2</v>
      </c>
      <c r="L15" s="82">
        <f t="shared" si="8"/>
        <v>49684.2</v>
      </c>
      <c r="M15" s="81">
        <f t="shared" si="9"/>
        <v>1948.4</v>
      </c>
      <c r="N15" s="85">
        <f t="shared" si="10"/>
        <v>50658.400000000001</v>
      </c>
      <c r="O15" s="39"/>
      <c r="P15" s="40">
        <v>50757</v>
      </c>
      <c r="Q15" s="79">
        <f t="shared" si="2"/>
        <v>1015.14</v>
      </c>
      <c r="R15" s="82">
        <f t="shared" si="11"/>
        <v>51772.14</v>
      </c>
      <c r="S15" s="81">
        <f t="shared" si="12"/>
        <v>2030.28</v>
      </c>
      <c r="T15" s="85">
        <f t="shared" si="13"/>
        <v>52787.28</v>
      </c>
      <c r="U15" s="41"/>
      <c r="V15" s="30"/>
      <c r="W15" s="36">
        <v>52619</v>
      </c>
      <c r="X15" s="79">
        <f t="shared" si="3"/>
        <v>1052.3800000000001</v>
      </c>
      <c r="Y15" s="82">
        <f t="shared" si="14"/>
        <v>53671.38</v>
      </c>
      <c r="Z15" s="81">
        <f t="shared" si="15"/>
        <v>2104.7600000000002</v>
      </c>
      <c r="AA15" s="85">
        <f t="shared" si="16"/>
        <v>54723.76</v>
      </c>
      <c r="AB15" s="42"/>
      <c r="AC15" s="43">
        <v>56672</v>
      </c>
      <c r="AD15" s="79">
        <f t="shared" si="4"/>
        <v>1133.44</v>
      </c>
      <c r="AE15" s="82">
        <f t="shared" si="17"/>
        <v>57805.440000000002</v>
      </c>
      <c r="AF15" s="81">
        <f t="shared" si="18"/>
        <v>2266.88</v>
      </c>
      <c r="AG15" s="85">
        <f t="shared" si="19"/>
        <v>58938.879999999997</v>
      </c>
    </row>
    <row r="16" spans="1:33" x14ac:dyDescent="0.25">
      <c r="A16" s="29"/>
      <c r="B16" s="30">
        <v>13</v>
      </c>
      <c r="C16" s="31"/>
      <c r="D16" s="33">
        <v>45099</v>
      </c>
      <c r="E16" s="79">
        <f t="shared" si="0"/>
        <v>901.98</v>
      </c>
      <c r="F16" s="82">
        <f t="shared" si="5"/>
        <v>46000.98</v>
      </c>
      <c r="G16" s="81">
        <f t="shared" si="6"/>
        <v>1803.96</v>
      </c>
      <c r="H16" s="85">
        <f t="shared" si="7"/>
        <v>46902.96</v>
      </c>
      <c r="I16" s="33"/>
      <c r="J16" s="36">
        <v>48904</v>
      </c>
      <c r="K16" s="79">
        <f t="shared" si="1"/>
        <v>978.08</v>
      </c>
      <c r="L16" s="82">
        <f t="shared" si="8"/>
        <v>49882.080000000002</v>
      </c>
      <c r="M16" s="81">
        <f t="shared" si="9"/>
        <v>1956.16</v>
      </c>
      <c r="N16" s="85">
        <f t="shared" si="10"/>
        <v>50860.160000000003</v>
      </c>
      <c r="O16" s="39"/>
      <c r="P16" s="40">
        <v>50966</v>
      </c>
      <c r="Q16" s="79">
        <f t="shared" si="2"/>
        <v>1019.32</v>
      </c>
      <c r="R16" s="82">
        <f t="shared" si="11"/>
        <v>51985.32</v>
      </c>
      <c r="S16" s="81">
        <f t="shared" si="12"/>
        <v>2038.64</v>
      </c>
      <c r="T16" s="85">
        <f t="shared" si="13"/>
        <v>53004.639999999999</v>
      </c>
      <c r="U16" s="41"/>
      <c r="V16" s="30"/>
      <c r="W16" s="36">
        <v>52812</v>
      </c>
      <c r="X16" s="79">
        <f t="shared" si="3"/>
        <v>1056.24</v>
      </c>
      <c r="Y16" s="82">
        <f t="shared" si="14"/>
        <v>53868.24</v>
      </c>
      <c r="Z16" s="81">
        <f t="shared" si="15"/>
        <v>2112.48</v>
      </c>
      <c r="AA16" s="85">
        <f t="shared" si="16"/>
        <v>54924.480000000003</v>
      </c>
      <c r="AB16" s="42"/>
      <c r="AC16" s="43">
        <v>56866</v>
      </c>
      <c r="AD16" s="79">
        <f t="shared" si="4"/>
        <v>1137.32</v>
      </c>
      <c r="AE16" s="82">
        <f t="shared" si="17"/>
        <v>58003.32</v>
      </c>
      <c r="AF16" s="81">
        <f t="shared" si="18"/>
        <v>2274.64</v>
      </c>
      <c r="AG16" s="85">
        <f t="shared" si="19"/>
        <v>59140.639999999999</v>
      </c>
    </row>
    <row r="17" spans="1:33" x14ac:dyDescent="0.25">
      <c r="A17" s="29"/>
      <c r="B17" s="30">
        <v>14</v>
      </c>
      <c r="C17" s="31"/>
      <c r="D17" s="33">
        <v>45906</v>
      </c>
      <c r="E17" s="79">
        <f t="shared" si="0"/>
        <v>918.12</v>
      </c>
      <c r="F17" s="82">
        <f t="shared" si="5"/>
        <v>46824.12</v>
      </c>
      <c r="G17" s="81">
        <f t="shared" si="6"/>
        <v>1836.24</v>
      </c>
      <c r="H17" s="85">
        <f t="shared" si="7"/>
        <v>47742.239999999998</v>
      </c>
      <c r="I17" s="33"/>
      <c r="J17" s="36">
        <v>49810</v>
      </c>
      <c r="K17" s="79">
        <f t="shared" si="1"/>
        <v>996.2</v>
      </c>
      <c r="L17" s="82">
        <f t="shared" si="8"/>
        <v>50806.2</v>
      </c>
      <c r="M17" s="81">
        <f t="shared" si="9"/>
        <v>1992.4</v>
      </c>
      <c r="N17" s="85">
        <f t="shared" si="10"/>
        <v>51802.400000000001</v>
      </c>
      <c r="O17" s="39"/>
      <c r="P17" s="40">
        <v>51939</v>
      </c>
      <c r="Q17" s="79">
        <f t="shared" si="2"/>
        <v>1038.78</v>
      </c>
      <c r="R17" s="82">
        <f t="shared" si="11"/>
        <v>52977.78</v>
      </c>
      <c r="S17" s="81">
        <f t="shared" si="12"/>
        <v>2077.56</v>
      </c>
      <c r="T17" s="85">
        <f t="shared" si="13"/>
        <v>54016.56</v>
      </c>
      <c r="U17" s="41"/>
      <c r="V17" s="30"/>
      <c r="W17" s="36">
        <v>53817</v>
      </c>
      <c r="X17" s="79">
        <f t="shared" si="3"/>
        <v>1076.3399999999999</v>
      </c>
      <c r="Y17" s="82">
        <f t="shared" si="14"/>
        <v>54893.34</v>
      </c>
      <c r="Z17" s="81">
        <f t="shared" si="15"/>
        <v>2152.6799999999998</v>
      </c>
      <c r="AA17" s="85">
        <f t="shared" si="16"/>
        <v>55969.68</v>
      </c>
      <c r="AB17" s="42"/>
      <c r="AC17" s="43">
        <v>57949</v>
      </c>
      <c r="AD17" s="79">
        <f t="shared" si="4"/>
        <v>1158.98</v>
      </c>
      <c r="AE17" s="82">
        <f t="shared" si="17"/>
        <v>59107.98</v>
      </c>
      <c r="AF17" s="81">
        <f t="shared" si="18"/>
        <v>2317.96</v>
      </c>
      <c r="AG17" s="85">
        <f t="shared" si="19"/>
        <v>60266.96</v>
      </c>
    </row>
    <row r="18" spans="1:33" x14ac:dyDescent="0.25">
      <c r="A18" s="29"/>
      <c r="B18" s="30">
        <v>15</v>
      </c>
      <c r="C18" s="31"/>
      <c r="D18" s="33">
        <v>46078</v>
      </c>
      <c r="E18" s="79">
        <f t="shared" si="0"/>
        <v>921.56000000000006</v>
      </c>
      <c r="F18" s="82">
        <f t="shared" si="5"/>
        <v>46999.56</v>
      </c>
      <c r="G18" s="81">
        <f t="shared" si="6"/>
        <v>1843.1200000000001</v>
      </c>
      <c r="H18" s="85">
        <f t="shared" si="7"/>
        <v>47921.120000000003</v>
      </c>
      <c r="I18" s="33"/>
      <c r="J18" s="36">
        <v>49986</v>
      </c>
      <c r="K18" s="79">
        <f t="shared" si="1"/>
        <v>999.72</v>
      </c>
      <c r="L18" s="82">
        <f t="shared" si="8"/>
        <v>50985.72</v>
      </c>
      <c r="M18" s="81">
        <f t="shared" si="9"/>
        <v>1999.44</v>
      </c>
      <c r="N18" s="85">
        <f t="shared" si="10"/>
        <v>51985.440000000002</v>
      </c>
      <c r="O18" s="39"/>
      <c r="P18" s="40">
        <v>52116</v>
      </c>
      <c r="Q18" s="79">
        <f t="shared" si="2"/>
        <v>1042.32</v>
      </c>
      <c r="R18" s="82">
        <f t="shared" si="11"/>
        <v>53158.32</v>
      </c>
      <c r="S18" s="81">
        <f t="shared" si="12"/>
        <v>2084.64</v>
      </c>
      <c r="T18" s="85">
        <f t="shared" si="13"/>
        <v>54200.639999999999</v>
      </c>
      <c r="U18" s="41"/>
      <c r="V18" s="30"/>
      <c r="W18" s="36">
        <v>54025</v>
      </c>
      <c r="X18" s="79">
        <f t="shared" si="3"/>
        <v>1080.5</v>
      </c>
      <c r="Y18" s="82">
        <f t="shared" si="14"/>
        <v>55105.5</v>
      </c>
      <c r="Z18" s="81">
        <f t="shared" si="15"/>
        <v>2161</v>
      </c>
      <c r="AA18" s="85">
        <f t="shared" si="16"/>
        <v>56186</v>
      </c>
      <c r="AB18" s="42"/>
      <c r="AC18" s="43">
        <v>58172</v>
      </c>
      <c r="AD18" s="79">
        <f t="shared" si="4"/>
        <v>1163.44</v>
      </c>
      <c r="AE18" s="82">
        <f t="shared" si="17"/>
        <v>59335.44</v>
      </c>
      <c r="AF18" s="81">
        <f t="shared" si="18"/>
        <v>2326.88</v>
      </c>
      <c r="AG18" s="85">
        <f t="shared" si="19"/>
        <v>60498.879999999997</v>
      </c>
    </row>
    <row r="19" spans="1:33" x14ac:dyDescent="0.25">
      <c r="A19" s="29"/>
      <c r="B19" s="30">
        <v>16</v>
      </c>
      <c r="C19" s="31"/>
      <c r="D19" s="33">
        <v>46879</v>
      </c>
      <c r="E19" s="79">
        <f t="shared" si="0"/>
        <v>937.58</v>
      </c>
      <c r="F19" s="82">
        <f t="shared" si="5"/>
        <v>47816.58</v>
      </c>
      <c r="G19" s="81">
        <f t="shared" si="6"/>
        <v>1875.16</v>
      </c>
      <c r="H19" s="85">
        <f t="shared" si="7"/>
        <v>48754.16</v>
      </c>
      <c r="I19" s="33"/>
      <c r="J19" s="36">
        <v>50918</v>
      </c>
      <c r="K19" s="79">
        <f t="shared" si="1"/>
        <v>1018.36</v>
      </c>
      <c r="L19" s="82">
        <f t="shared" si="8"/>
        <v>51936.36</v>
      </c>
      <c r="M19" s="81">
        <f t="shared" si="9"/>
        <v>2036.72</v>
      </c>
      <c r="N19" s="85">
        <f t="shared" si="10"/>
        <v>52954.720000000001</v>
      </c>
      <c r="O19" s="39"/>
      <c r="P19" s="40">
        <v>53116</v>
      </c>
      <c r="Q19" s="79">
        <f t="shared" si="2"/>
        <v>1062.32</v>
      </c>
      <c r="R19" s="82">
        <f t="shared" si="11"/>
        <v>54178.32</v>
      </c>
      <c r="S19" s="81">
        <f t="shared" si="12"/>
        <v>2124.64</v>
      </c>
      <c r="T19" s="85">
        <f t="shared" si="13"/>
        <v>55240.639999999999</v>
      </c>
      <c r="U19" s="41"/>
      <c r="V19" s="30"/>
      <c r="W19" s="36">
        <v>55050</v>
      </c>
      <c r="X19" s="79">
        <f t="shared" si="3"/>
        <v>1101</v>
      </c>
      <c r="Y19" s="82">
        <f t="shared" si="14"/>
        <v>56151</v>
      </c>
      <c r="Z19" s="81">
        <f t="shared" si="15"/>
        <v>2202</v>
      </c>
      <c r="AA19" s="85">
        <f t="shared" si="16"/>
        <v>57252</v>
      </c>
      <c r="AB19" s="42"/>
      <c r="AC19" s="43">
        <v>59291</v>
      </c>
      <c r="AD19" s="79">
        <f t="shared" si="4"/>
        <v>1185.82</v>
      </c>
      <c r="AE19" s="82">
        <f t="shared" si="17"/>
        <v>60476.82</v>
      </c>
      <c r="AF19" s="81">
        <f t="shared" si="18"/>
        <v>2371.64</v>
      </c>
      <c r="AG19" s="85">
        <f t="shared" si="19"/>
        <v>61662.64</v>
      </c>
    </row>
    <row r="20" spans="1:33" x14ac:dyDescent="0.25">
      <c r="A20" s="29"/>
      <c r="B20" s="30">
        <v>17</v>
      </c>
      <c r="C20" s="31"/>
      <c r="D20" s="33">
        <v>47067</v>
      </c>
      <c r="E20" s="79">
        <f t="shared" si="0"/>
        <v>941.34</v>
      </c>
      <c r="F20" s="82">
        <f t="shared" si="5"/>
        <v>48008.34</v>
      </c>
      <c r="G20" s="81">
        <f t="shared" si="6"/>
        <v>1882.68</v>
      </c>
      <c r="H20" s="85">
        <f t="shared" si="7"/>
        <v>48949.68</v>
      </c>
      <c r="I20" s="33"/>
      <c r="J20" s="36">
        <v>51131</v>
      </c>
      <c r="K20" s="79">
        <f t="shared" si="1"/>
        <v>1022.62</v>
      </c>
      <c r="L20" s="82">
        <f t="shared" si="8"/>
        <v>52153.62</v>
      </c>
      <c r="M20" s="81">
        <f t="shared" si="9"/>
        <v>2045.24</v>
      </c>
      <c r="N20" s="85">
        <f t="shared" si="10"/>
        <v>53176.24</v>
      </c>
      <c r="O20" s="39"/>
      <c r="P20" s="40">
        <v>53313</v>
      </c>
      <c r="Q20" s="79">
        <f t="shared" si="2"/>
        <v>1066.26</v>
      </c>
      <c r="R20" s="82">
        <f t="shared" si="11"/>
        <v>54379.26</v>
      </c>
      <c r="S20" s="81">
        <f t="shared" si="12"/>
        <v>2132.52</v>
      </c>
      <c r="T20" s="85">
        <f t="shared" si="13"/>
        <v>55445.52</v>
      </c>
      <c r="U20" s="41"/>
      <c r="V20" s="30"/>
      <c r="W20" s="36">
        <v>55253</v>
      </c>
      <c r="X20" s="79">
        <f t="shared" si="3"/>
        <v>1105.06</v>
      </c>
      <c r="Y20" s="82">
        <f t="shared" si="14"/>
        <v>56358.06</v>
      </c>
      <c r="Z20" s="81">
        <f t="shared" si="15"/>
        <v>2210.12</v>
      </c>
      <c r="AA20" s="85">
        <f t="shared" si="16"/>
        <v>57463.12</v>
      </c>
      <c r="AB20" s="42"/>
      <c r="AC20" s="43">
        <v>59489</v>
      </c>
      <c r="AD20" s="79">
        <f t="shared" si="4"/>
        <v>1189.78</v>
      </c>
      <c r="AE20" s="82">
        <f t="shared" si="17"/>
        <v>60678.78</v>
      </c>
      <c r="AF20" s="81">
        <f t="shared" si="18"/>
        <v>2379.56</v>
      </c>
      <c r="AG20" s="85">
        <f t="shared" si="19"/>
        <v>61868.56</v>
      </c>
    </row>
    <row r="21" spans="1:33" x14ac:dyDescent="0.25">
      <c r="A21" s="29"/>
      <c r="B21" s="30">
        <v>18</v>
      </c>
      <c r="C21" s="31"/>
      <c r="D21" s="33">
        <v>47905</v>
      </c>
      <c r="E21" s="79">
        <f t="shared" si="0"/>
        <v>958.1</v>
      </c>
      <c r="F21" s="82">
        <f t="shared" si="5"/>
        <v>48863.1</v>
      </c>
      <c r="G21" s="81">
        <f t="shared" si="6"/>
        <v>1916.2</v>
      </c>
      <c r="H21" s="85">
        <f t="shared" si="7"/>
        <v>49821.2</v>
      </c>
      <c r="I21" s="33"/>
      <c r="J21" s="36">
        <v>52068</v>
      </c>
      <c r="K21" s="79">
        <f t="shared" si="1"/>
        <v>1041.3600000000001</v>
      </c>
      <c r="L21" s="82">
        <f t="shared" si="8"/>
        <v>53109.36</v>
      </c>
      <c r="M21" s="81">
        <f t="shared" si="9"/>
        <v>2082.7200000000003</v>
      </c>
      <c r="N21" s="85">
        <f t="shared" si="10"/>
        <v>54150.720000000001</v>
      </c>
      <c r="O21" s="39"/>
      <c r="P21" s="40">
        <v>54318</v>
      </c>
      <c r="Q21" s="79">
        <f t="shared" si="2"/>
        <v>1086.3600000000001</v>
      </c>
      <c r="R21" s="82">
        <f t="shared" si="11"/>
        <v>55404.36</v>
      </c>
      <c r="S21" s="81">
        <f t="shared" si="12"/>
        <v>2172.7200000000003</v>
      </c>
      <c r="T21" s="85">
        <f t="shared" si="13"/>
        <v>56490.720000000001</v>
      </c>
      <c r="U21" s="41"/>
      <c r="V21" s="30"/>
      <c r="W21" s="36">
        <v>56315</v>
      </c>
      <c r="X21" s="79">
        <f t="shared" si="3"/>
        <v>1126.3</v>
      </c>
      <c r="Y21" s="82">
        <f t="shared" si="14"/>
        <v>57441.3</v>
      </c>
      <c r="Z21" s="81">
        <f t="shared" si="15"/>
        <v>2252.6</v>
      </c>
      <c r="AA21" s="85">
        <f t="shared" si="16"/>
        <v>58567.6</v>
      </c>
      <c r="AB21" s="42"/>
      <c r="AC21" s="43">
        <v>60639</v>
      </c>
      <c r="AD21" s="79">
        <f t="shared" si="4"/>
        <v>1212.78</v>
      </c>
      <c r="AE21" s="82">
        <f t="shared" si="17"/>
        <v>61851.78</v>
      </c>
      <c r="AF21" s="81">
        <f t="shared" si="18"/>
        <v>2425.56</v>
      </c>
      <c r="AG21" s="85">
        <f t="shared" si="19"/>
        <v>63064.56</v>
      </c>
    </row>
    <row r="22" spans="1:33" x14ac:dyDescent="0.25">
      <c r="A22" s="29"/>
      <c r="B22" s="30">
        <v>19</v>
      </c>
      <c r="C22" s="31"/>
      <c r="D22" s="33">
        <v>47917</v>
      </c>
      <c r="E22" s="79">
        <f t="shared" si="0"/>
        <v>958.34</v>
      </c>
      <c r="F22" s="82">
        <f t="shared" si="5"/>
        <v>48875.34</v>
      </c>
      <c r="G22" s="81">
        <f t="shared" si="6"/>
        <v>1916.68</v>
      </c>
      <c r="H22" s="85">
        <f t="shared" si="7"/>
        <v>49833.68</v>
      </c>
      <c r="I22" s="33"/>
      <c r="J22" s="36">
        <v>52080</v>
      </c>
      <c r="K22" s="79">
        <f t="shared" si="1"/>
        <v>1041.5999999999999</v>
      </c>
      <c r="L22" s="82">
        <f t="shared" si="8"/>
        <v>53121.599999999999</v>
      </c>
      <c r="M22" s="81">
        <f t="shared" si="9"/>
        <v>2083.1999999999998</v>
      </c>
      <c r="N22" s="85">
        <f t="shared" si="10"/>
        <v>54163.199999999997</v>
      </c>
      <c r="O22" s="39"/>
      <c r="P22" s="40">
        <v>54329</v>
      </c>
      <c r="Q22" s="79">
        <f t="shared" si="2"/>
        <v>1086.58</v>
      </c>
      <c r="R22" s="82">
        <f t="shared" si="11"/>
        <v>55415.58</v>
      </c>
      <c r="S22" s="81">
        <f t="shared" si="12"/>
        <v>2173.16</v>
      </c>
      <c r="T22" s="85">
        <f t="shared" si="13"/>
        <v>56502.16</v>
      </c>
      <c r="U22" s="41"/>
      <c r="V22" s="30"/>
      <c r="W22" s="36">
        <v>56326</v>
      </c>
      <c r="X22" s="79">
        <f t="shared" si="3"/>
        <v>1126.52</v>
      </c>
      <c r="Y22" s="82">
        <f t="shared" si="14"/>
        <v>57452.52</v>
      </c>
      <c r="Z22" s="81">
        <f t="shared" si="15"/>
        <v>2253.04</v>
      </c>
      <c r="AA22" s="85">
        <f t="shared" si="16"/>
        <v>58579.040000000001</v>
      </c>
      <c r="AB22" s="42"/>
      <c r="AC22" s="43">
        <v>60650</v>
      </c>
      <c r="AD22" s="79">
        <f t="shared" si="4"/>
        <v>1213</v>
      </c>
      <c r="AE22" s="82">
        <f t="shared" si="17"/>
        <v>61863</v>
      </c>
      <c r="AF22" s="81">
        <f t="shared" si="18"/>
        <v>2426</v>
      </c>
      <c r="AG22" s="85">
        <f t="shared" si="19"/>
        <v>63076</v>
      </c>
    </row>
    <row r="23" spans="1:33" x14ac:dyDescent="0.25">
      <c r="A23" s="29"/>
      <c r="B23" s="30">
        <v>20</v>
      </c>
      <c r="C23" s="31"/>
      <c r="D23" s="33">
        <v>48577</v>
      </c>
      <c r="E23" s="79">
        <f t="shared" si="0"/>
        <v>971.54</v>
      </c>
      <c r="F23" s="82">
        <f t="shared" si="5"/>
        <v>49548.54</v>
      </c>
      <c r="G23" s="81">
        <f t="shared" si="6"/>
        <v>1943.08</v>
      </c>
      <c r="H23" s="85">
        <f t="shared" si="7"/>
        <v>50520.08</v>
      </c>
      <c r="I23" s="33"/>
      <c r="J23" s="36">
        <v>52855</v>
      </c>
      <c r="K23" s="79">
        <f t="shared" si="1"/>
        <v>1057.0999999999999</v>
      </c>
      <c r="L23" s="82">
        <f t="shared" si="8"/>
        <v>53912.1</v>
      </c>
      <c r="M23" s="81">
        <f t="shared" si="9"/>
        <v>2114.1999999999998</v>
      </c>
      <c r="N23" s="85">
        <f t="shared" si="10"/>
        <v>54969.2</v>
      </c>
      <c r="O23" s="39"/>
      <c r="P23" s="40">
        <v>55167</v>
      </c>
      <c r="Q23" s="79">
        <f t="shared" si="2"/>
        <v>1103.3399999999999</v>
      </c>
      <c r="R23" s="82">
        <f t="shared" si="11"/>
        <v>56270.34</v>
      </c>
      <c r="S23" s="81">
        <f t="shared" si="12"/>
        <v>2206.6799999999998</v>
      </c>
      <c r="T23" s="85">
        <f t="shared" si="13"/>
        <v>57373.68</v>
      </c>
      <c r="U23" s="41"/>
      <c r="V23" s="30"/>
      <c r="W23" s="36">
        <v>57210</v>
      </c>
      <c r="X23" s="79">
        <f t="shared" si="3"/>
        <v>1144.2</v>
      </c>
      <c r="Y23" s="82">
        <f t="shared" si="14"/>
        <v>58354.2</v>
      </c>
      <c r="Z23" s="81">
        <f t="shared" si="15"/>
        <v>2288.4</v>
      </c>
      <c r="AA23" s="85">
        <f t="shared" si="16"/>
        <v>59498.400000000001</v>
      </c>
      <c r="AB23" s="42"/>
      <c r="AC23" s="43">
        <v>61628</v>
      </c>
      <c r="AD23" s="79">
        <f t="shared" si="4"/>
        <v>1232.56</v>
      </c>
      <c r="AE23" s="82">
        <f t="shared" si="17"/>
        <v>62860.56</v>
      </c>
      <c r="AF23" s="81">
        <f t="shared" si="18"/>
        <v>2465.12</v>
      </c>
      <c r="AG23" s="85">
        <f t="shared" si="19"/>
        <v>64093.120000000003</v>
      </c>
    </row>
    <row r="24" spans="1:33" x14ac:dyDescent="0.25">
      <c r="A24" s="29"/>
      <c r="B24" s="30">
        <v>21</v>
      </c>
      <c r="C24" s="31"/>
      <c r="D24" s="33">
        <v>48785</v>
      </c>
      <c r="E24" s="79">
        <f t="shared" si="0"/>
        <v>975.7</v>
      </c>
      <c r="F24" s="82">
        <f t="shared" si="5"/>
        <v>49760.7</v>
      </c>
      <c r="G24" s="81">
        <f t="shared" si="6"/>
        <v>1951.4</v>
      </c>
      <c r="H24" s="85">
        <f t="shared" si="7"/>
        <v>50736.4</v>
      </c>
      <c r="I24" s="33"/>
      <c r="J24" s="36">
        <v>53063</v>
      </c>
      <c r="K24" s="79">
        <f t="shared" si="1"/>
        <v>1061.26</v>
      </c>
      <c r="L24" s="82">
        <f t="shared" si="8"/>
        <v>54124.26</v>
      </c>
      <c r="M24" s="81">
        <f t="shared" si="9"/>
        <v>2122.52</v>
      </c>
      <c r="N24" s="85">
        <f t="shared" si="10"/>
        <v>55185.52</v>
      </c>
      <c r="O24" s="39"/>
      <c r="P24" s="40">
        <v>55375</v>
      </c>
      <c r="Q24" s="79">
        <f t="shared" si="2"/>
        <v>1107.5</v>
      </c>
      <c r="R24" s="82">
        <f t="shared" si="11"/>
        <v>56482.5</v>
      </c>
      <c r="S24" s="81">
        <f t="shared" si="12"/>
        <v>2215</v>
      </c>
      <c r="T24" s="85">
        <f t="shared" si="13"/>
        <v>57590</v>
      </c>
      <c r="U24" s="41"/>
      <c r="V24" s="30"/>
      <c r="W24" s="36">
        <v>57418</v>
      </c>
      <c r="X24" s="79">
        <f t="shared" si="3"/>
        <v>1148.3600000000001</v>
      </c>
      <c r="Y24" s="82">
        <f t="shared" si="14"/>
        <v>58566.36</v>
      </c>
      <c r="Z24" s="81">
        <f t="shared" si="15"/>
        <v>2296.7200000000003</v>
      </c>
      <c r="AA24" s="85">
        <f t="shared" si="16"/>
        <v>59714.720000000001</v>
      </c>
      <c r="AB24" s="42"/>
      <c r="AC24" s="43">
        <v>61836</v>
      </c>
      <c r="AD24" s="79">
        <f t="shared" si="4"/>
        <v>1236.72</v>
      </c>
      <c r="AE24" s="82">
        <f t="shared" si="17"/>
        <v>63072.72</v>
      </c>
      <c r="AF24" s="81">
        <f t="shared" si="18"/>
        <v>2473.44</v>
      </c>
      <c r="AG24" s="85">
        <f t="shared" si="19"/>
        <v>64309.440000000002</v>
      </c>
    </row>
    <row r="25" spans="1:33" x14ac:dyDescent="0.25">
      <c r="A25" s="29"/>
      <c r="B25" s="30">
        <v>22</v>
      </c>
      <c r="C25" s="31"/>
      <c r="D25" s="33">
        <v>49258</v>
      </c>
      <c r="E25" s="79">
        <f t="shared" si="0"/>
        <v>985.16</v>
      </c>
      <c r="F25" s="82">
        <f t="shared" si="5"/>
        <v>50243.16</v>
      </c>
      <c r="G25" s="81">
        <f t="shared" si="6"/>
        <v>1970.32</v>
      </c>
      <c r="H25" s="85">
        <f t="shared" si="7"/>
        <v>51228.32</v>
      </c>
      <c r="I25" s="33"/>
      <c r="J25" s="36">
        <v>53635</v>
      </c>
      <c r="K25" s="79">
        <f t="shared" si="1"/>
        <v>1072.7</v>
      </c>
      <c r="L25" s="82">
        <f t="shared" si="8"/>
        <v>54707.7</v>
      </c>
      <c r="M25" s="81">
        <f t="shared" si="9"/>
        <v>2145.4</v>
      </c>
      <c r="N25" s="85">
        <f t="shared" si="10"/>
        <v>55780.4</v>
      </c>
      <c r="O25" s="39"/>
      <c r="P25" s="40">
        <v>56025</v>
      </c>
      <c r="Q25" s="79">
        <f t="shared" si="2"/>
        <v>1120.5</v>
      </c>
      <c r="R25" s="82">
        <f t="shared" si="11"/>
        <v>57145.5</v>
      </c>
      <c r="S25" s="81">
        <f t="shared" si="12"/>
        <v>2241</v>
      </c>
      <c r="T25" s="85">
        <f t="shared" si="13"/>
        <v>58266</v>
      </c>
      <c r="U25" s="41"/>
      <c r="V25" s="30"/>
      <c r="W25" s="36">
        <v>58110</v>
      </c>
      <c r="X25" s="79">
        <f t="shared" si="3"/>
        <v>1162.2</v>
      </c>
      <c r="Y25" s="82">
        <f t="shared" si="14"/>
        <v>59272.2</v>
      </c>
      <c r="Z25" s="81">
        <f t="shared" si="15"/>
        <v>2324.4</v>
      </c>
      <c r="AA25" s="85">
        <f t="shared" si="16"/>
        <v>60434.400000000001</v>
      </c>
      <c r="AB25" s="42"/>
      <c r="AC25" s="43">
        <v>62642</v>
      </c>
      <c r="AD25" s="79">
        <f t="shared" si="4"/>
        <v>1252.8399999999999</v>
      </c>
      <c r="AE25" s="82">
        <f t="shared" si="17"/>
        <v>63894.84</v>
      </c>
      <c r="AF25" s="81">
        <f t="shared" si="18"/>
        <v>2505.6799999999998</v>
      </c>
      <c r="AG25" s="85">
        <f t="shared" si="19"/>
        <v>65147.68</v>
      </c>
    </row>
    <row r="26" spans="1:33" x14ac:dyDescent="0.25">
      <c r="A26" s="29"/>
      <c r="B26" s="30">
        <v>23</v>
      </c>
      <c r="C26" s="31"/>
      <c r="D26" s="33">
        <v>49333</v>
      </c>
      <c r="E26" s="79">
        <f t="shared" si="0"/>
        <v>986.66</v>
      </c>
      <c r="F26" s="82">
        <f t="shared" si="5"/>
        <v>50319.66</v>
      </c>
      <c r="G26" s="81">
        <f t="shared" si="6"/>
        <v>1973.32</v>
      </c>
      <c r="H26" s="85">
        <f t="shared" si="7"/>
        <v>51306.32</v>
      </c>
      <c r="I26" s="33"/>
      <c r="J26" s="36">
        <v>53710</v>
      </c>
      <c r="K26" s="79">
        <f t="shared" si="1"/>
        <v>1074.2</v>
      </c>
      <c r="L26" s="82">
        <f t="shared" si="8"/>
        <v>54784.2</v>
      </c>
      <c r="M26" s="81">
        <f t="shared" si="9"/>
        <v>2148.4</v>
      </c>
      <c r="N26" s="85">
        <f t="shared" si="10"/>
        <v>55858.400000000001</v>
      </c>
      <c r="O26" s="39"/>
      <c r="P26" s="40">
        <v>56100</v>
      </c>
      <c r="Q26" s="79">
        <f t="shared" si="2"/>
        <v>1122</v>
      </c>
      <c r="R26" s="82">
        <f t="shared" si="11"/>
        <v>57222</v>
      </c>
      <c r="S26" s="81">
        <f t="shared" si="12"/>
        <v>2244</v>
      </c>
      <c r="T26" s="85">
        <f t="shared" si="13"/>
        <v>58344</v>
      </c>
      <c r="U26" s="41"/>
      <c r="V26" s="30"/>
      <c r="W26" s="36">
        <v>58185</v>
      </c>
      <c r="X26" s="79">
        <f t="shared" si="3"/>
        <v>1163.7</v>
      </c>
      <c r="Y26" s="82">
        <f t="shared" si="14"/>
        <v>59348.7</v>
      </c>
      <c r="Z26" s="81">
        <f t="shared" si="15"/>
        <v>2327.4</v>
      </c>
      <c r="AA26" s="85">
        <f t="shared" si="16"/>
        <v>60512.4</v>
      </c>
      <c r="AB26" s="42"/>
      <c r="AC26" s="43">
        <v>62717</v>
      </c>
      <c r="AD26" s="79">
        <f t="shared" si="4"/>
        <v>1254.3399999999999</v>
      </c>
      <c r="AE26" s="82">
        <f t="shared" si="17"/>
        <v>63971.34</v>
      </c>
      <c r="AF26" s="81">
        <f t="shared" si="18"/>
        <v>2508.6799999999998</v>
      </c>
      <c r="AG26" s="85">
        <f t="shared" si="19"/>
        <v>65225.68</v>
      </c>
    </row>
    <row r="27" spans="1:33" x14ac:dyDescent="0.25">
      <c r="A27" s="29"/>
      <c r="B27" s="30">
        <v>24</v>
      </c>
      <c r="C27" s="31"/>
      <c r="D27" s="33">
        <v>49408</v>
      </c>
      <c r="E27" s="79">
        <f t="shared" si="0"/>
        <v>988.16</v>
      </c>
      <c r="F27" s="82">
        <f t="shared" si="5"/>
        <v>50396.160000000003</v>
      </c>
      <c r="G27" s="81">
        <f t="shared" si="6"/>
        <v>1976.32</v>
      </c>
      <c r="H27" s="85">
        <f t="shared" si="7"/>
        <v>51384.32</v>
      </c>
      <c r="I27" s="33"/>
      <c r="J27" s="36">
        <v>53785</v>
      </c>
      <c r="K27" s="79">
        <f t="shared" si="1"/>
        <v>1075.7</v>
      </c>
      <c r="L27" s="82">
        <f t="shared" si="8"/>
        <v>54860.7</v>
      </c>
      <c r="M27" s="81">
        <f t="shared" si="9"/>
        <v>2151.4</v>
      </c>
      <c r="N27" s="85">
        <f t="shared" si="10"/>
        <v>55936.4</v>
      </c>
      <c r="O27" s="39"/>
      <c r="P27" s="40">
        <v>56175</v>
      </c>
      <c r="Q27" s="79">
        <f t="shared" si="2"/>
        <v>1123.5</v>
      </c>
      <c r="R27" s="82">
        <f t="shared" si="11"/>
        <v>57298.5</v>
      </c>
      <c r="S27" s="81">
        <f t="shared" si="12"/>
        <v>2247</v>
      </c>
      <c r="T27" s="85">
        <f t="shared" si="13"/>
        <v>58422</v>
      </c>
      <c r="U27" s="41"/>
      <c r="V27" s="30"/>
      <c r="W27" s="36">
        <v>58260</v>
      </c>
      <c r="X27" s="79">
        <f t="shared" si="3"/>
        <v>1165.2</v>
      </c>
      <c r="Y27" s="82">
        <f t="shared" si="14"/>
        <v>59425.2</v>
      </c>
      <c r="Z27" s="81">
        <f t="shared" si="15"/>
        <v>2330.4</v>
      </c>
      <c r="AA27" s="85">
        <f t="shared" si="16"/>
        <v>60590.400000000001</v>
      </c>
      <c r="AB27" s="42"/>
      <c r="AC27" s="43">
        <v>62792</v>
      </c>
      <c r="AD27" s="79">
        <f t="shared" si="4"/>
        <v>1255.8399999999999</v>
      </c>
      <c r="AE27" s="82">
        <f t="shared" si="17"/>
        <v>64047.839999999997</v>
      </c>
      <c r="AF27" s="81">
        <f t="shared" si="18"/>
        <v>2511.6799999999998</v>
      </c>
      <c r="AG27" s="85">
        <f t="shared" si="19"/>
        <v>65303.68</v>
      </c>
    </row>
    <row r="28" spans="1:33" x14ac:dyDescent="0.25">
      <c r="A28" s="29"/>
      <c r="B28" s="30">
        <v>25</v>
      </c>
      <c r="C28" s="31"/>
      <c r="D28" s="33">
        <v>49483</v>
      </c>
      <c r="E28" s="79">
        <f t="shared" si="0"/>
        <v>989.66</v>
      </c>
      <c r="F28" s="82">
        <f t="shared" si="5"/>
        <v>50472.66</v>
      </c>
      <c r="G28" s="81">
        <f t="shared" si="6"/>
        <v>1979.32</v>
      </c>
      <c r="H28" s="85">
        <f t="shared" si="7"/>
        <v>51462.32</v>
      </c>
      <c r="I28" s="33"/>
      <c r="J28" s="36">
        <v>53860</v>
      </c>
      <c r="K28" s="79">
        <f t="shared" si="1"/>
        <v>1077.2</v>
      </c>
      <c r="L28" s="82">
        <f t="shared" si="8"/>
        <v>54937.2</v>
      </c>
      <c r="M28" s="81">
        <f t="shared" si="9"/>
        <v>2154.4</v>
      </c>
      <c r="N28" s="85">
        <f t="shared" si="10"/>
        <v>56014.400000000001</v>
      </c>
      <c r="O28" s="39"/>
      <c r="P28" s="40">
        <v>56250</v>
      </c>
      <c r="Q28" s="79">
        <f t="shared" si="2"/>
        <v>1125</v>
      </c>
      <c r="R28" s="82">
        <f t="shared" si="11"/>
        <v>57375</v>
      </c>
      <c r="S28" s="81">
        <f t="shared" si="12"/>
        <v>2250</v>
      </c>
      <c r="T28" s="85">
        <f t="shared" si="13"/>
        <v>58500</v>
      </c>
      <c r="U28" s="41"/>
      <c r="V28" s="30"/>
      <c r="W28" s="36">
        <v>58335</v>
      </c>
      <c r="X28" s="79">
        <f t="shared" si="3"/>
        <v>1166.7</v>
      </c>
      <c r="Y28" s="82">
        <f t="shared" si="14"/>
        <v>59501.7</v>
      </c>
      <c r="Z28" s="81">
        <f t="shared" si="15"/>
        <v>2333.4</v>
      </c>
      <c r="AA28" s="85">
        <f t="shared" si="16"/>
        <v>60668.4</v>
      </c>
      <c r="AB28" s="42"/>
      <c r="AC28" s="43">
        <v>62867</v>
      </c>
      <c r="AD28" s="79">
        <f t="shared" si="4"/>
        <v>1257.3399999999999</v>
      </c>
      <c r="AE28" s="82">
        <f t="shared" si="17"/>
        <v>64124.34</v>
      </c>
      <c r="AF28" s="81">
        <f t="shared" si="18"/>
        <v>2514.6799999999998</v>
      </c>
      <c r="AG28" s="85">
        <f t="shared" si="19"/>
        <v>65381.68</v>
      </c>
    </row>
    <row r="29" spans="1:33" x14ac:dyDescent="0.25">
      <c r="A29" s="29"/>
      <c r="B29" s="30">
        <v>26</v>
      </c>
      <c r="C29" s="31"/>
      <c r="D29" s="33">
        <v>49558</v>
      </c>
      <c r="E29" s="79">
        <f t="shared" si="0"/>
        <v>991.16</v>
      </c>
      <c r="F29" s="82">
        <f t="shared" si="5"/>
        <v>50549.16</v>
      </c>
      <c r="G29" s="81">
        <f t="shared" si="6"/>
        <v>1982.32</v>
      </c>
      <c r="H29" s="85">
        <f t="shared" si="7"/>
        <v>51540.32</v>
      </c>
      <c r="I29" s="33"/>
      <c r="J29" s="36">
        <v>53935</v>
      </c>
      <c r="K29" s="79">
        <f t="shared" si="1"/>
        <v>1078.7</v>
      </c>
      <c r="L29" s="82">
        <f t="shared" si="8"/>
        <v>55013.7</v>
      </c>
      <c r="M29" s="81">
        <f t="shared" si="9"/>
        <v>2157.4</v>
      </c>
      <c r="N29" s="85">
        <f t="shared" si="10"/>
        <v>56092.4</v>
      </c>
      <c r="O29" s="39"/>
      <c r="P29" s="40">
        <v>56325</v>
      </c>
      <c r="Q29" s="79">
        <f t="shared" si="2"/>
        <v>1126.5</v>
      </c>
      <c r="R29" s="82">
        <f t="shared" si="11"/>
        <v>57451.5</v>
      </c>
      <c r="S29" s="81">
        <f t="shared" si="12"/>
        <v>2253</v>
      </c>
      <c r="T29" s="85">
        <f t="shared" si="13"/>
        <v>58578</v>
      </c>
      <c r="U29" s="41"/>
      <c r="V29" s="30"/>
      <c r="W29" s="36">
        <v>58410</v>
      </c>
      <c r="X29" s="79">
        <f t="shared" si="3"/>
        <v>1168.2</v>
      </c>
      <c r="Y29" s="82">
        <f t="shared" si="14"/>
        <v>59578.2</v>
      </c>
      <c r="Z29" s="81">
        <f t="shared" si="15"/>
        <v>2336.4</v>
      </c>
      <c r="AA29" s="85">
        <f t="shared" si="16"/>
        <v>60746.400000000001</v>
      </c>
      <c r="AB29" s="42"/>
      <c r="AC29" s="43">
        <v>62942</v>
      </c>
      <c r="AD29" s="79">
        <f t="shared" si="4"/>
        <v>1258.8399999999999</v>
      </c>
      <c r="AE29" s="82">
        <f t="shared" si="17"/>
        <v>64200.84</v>
      </c>
      <c r="AF29" s="81">
        <f t="shared" si="18"/>
        <v>2517.6799999999998</v>
      </c>
      <c r="AG29" s="85">
        <f t="shared" si="19"/>
        <v>65459.68</v>
      </c>
    </row>
    <row r="30" spans="1:33" x14ac:dyDescent="0.25">
      <c r="A30" s="29"/>
      <c r="B30" s="30">
        <v>27</v>
      </c>
      <c r="C30" s="31"/>
      <c r="D30" s="33">
        <v>49633</v>
      </c>
      <c r="E30" s="79">
        <f t="shared" si="0"/>
        <v>992.66</v>
      </c>
      <c r="F30" s="82">
        <f t="shared" si="5"/>
        <v>50625.66</v>
      </c>
      <c r="G30" s="81">
        <f t="shared" si="6"/>
        <v>1985.32</v>
      </c>
      <c r="H30" s="85">
        <f t="shared" si="7"/>
        <v>51618.32</v>
      </c>
      <c r="I30" s="33"/>
      <c r="J30" s="36">
        <v>54010</v>
      </c>
      <c r="K30" s="79">
        <f t="shared" si="1"/>
        <v>1080.2</v>
      </c>
      <c r="L30" s="82">
        <f t="shared" si="8"/>
        <v>55090.2</v>
      </c>
      <c r="M30" s="81">
        <f t="shared" si="9"/>
        <v>2160.4</v>
      </c>
      <c r="N30" s="85">
        <f t="shared" si="10"/>
        <v>56170.400000000001</v>
      </c>
      <c r="O30" s="39"/>
      <c r="P30" s="40">
        <v>56400</v>
      </c>
      <c r="Q30" s="79">
        <f t="shared" si="2"/>
        <v>1128</v>
      </c>
      <c r="R30" s="82">
        <f t="shared" si="11"/>
        <v>57528</v>
      </c>
      <c r="S30" s="81">
        <f t="shared" si="12"/>
        <v>2256</v>
      </c>
      <c r="T30" s="85">
        <f t="shared" si="13"/>
        <v>58656</v>
      </c>
      <c r="U30" s="41"/>
      <c r="V30" s="30"/>
      <c r="W30" s="36">
        <v>58485</v>
      </c>
      <c r="X30" s="79">
        <f t="shared" si="3"/>
        <v>1169.7</v>
      </c>
      <c r="Y30" s="82">
        <f t="shared" si="14"/>
        <v>59654.7</v>
      </c>
      <c r="Z30" s="81">
        <f t="shared" si="15"/>
        <v>2339.4</v>
      </c>
      <c r="AA30" s="85">
        <f t="shared" si="16"/>
        <v>60824.4</v>
      </c>
      <c r="AB30" s="42"/>
      <c r="AC30" s="43">
        <v>63017</v>
      </c>
      <c r="AD30" s="79">
        <f t="shared" si="4"/>
        <v>1260.3399999999999</v>
      </c>
      <c r="AE30" s="82">
        <f t="shared" si="17"/>
        <v>64277.34</v>
      </c>
      <c r="AF30" s="81">
        <f t="shared" si="18"/>
        <v>2520.6799999999998</v>
      </c>
      <c r="AG30" s="85">
        <f t="shared" si="19"/>
        <v>65537.679999999993</v>
      </c>
    </row>
    <row r="31" spans="1:33" x14ac:dyDescent="0.25">
      <c r="A31" s="29"/>
      <c r="B31" s="30">
        <v>28</v>
      </c>
      <c r="C31" s="31"/>
      <c r="D31" s="33">
        <v>49708</v>
      </c>
      <c r="E31" s="79">
        <f t="shared" si="0"/>
        <v>994.16</v>
      </c>
      <c r="F31" s="82">
        <f t="shared" si="5"/>
        <v>50702.16</v>
      </c>
      <c r="G31" s="81">
        <f t="shared" si="6"/>
        <v>1988.32</v>
      </c>
      <c r="H31" s="85">
        <f t="shared" si="7"/>
        <v>51696.32</v>
      </c>
      <c r="I31" s="33"/>
      <c r="J31" s="36">
        <v>54085</v>
      </c>
      <c r="K31" s="79">
        <f t="shared" si="1"/>
        <v>1081.7</v>
      </c>
      <c r="L31" s="82">
        <f t="shared" si="8"/>
        <v>55166.7</v>
      </c>
      <c r="M31" s="81">
        <f t="shared" si="9"/>
        <v>2163.4</v>
      </c>
      <c r="N31" s="85">
        <f t="shared" si="10"/>
        <v>56248.4</v>
      </c>
      <c r="O31" s="39"/>
      <c r="P31" s="40">
        <v>56591</v>
      </c>
      <c r="Q31" s="79">
        <f t="shared" si="2"/>
        <v>1131.82</v>
      </c>
      <c r="R31" s="82">
        <f t="shared" si="11"/>
        <v>57722.82</v>
      </c>
      <c r="S31" s="81">
        <f t="shared" si="12"/>
        <v>2263.64</v>
      </c>
      <c r="T31" s="85">
        <f t="shared" si="13"/>
        <v>58854.64</v>
      </c>
      <c r="U31" s="41"/>
      <c r="V31" s="30"/>
      <c r="W31" s="36">
        <v>58560</v>
      </c>
      <c r="X31" s="79">
        <f t="shared" si="3"/>
        <v>1171.2</v>
      </c>
      <c r="Y31" s="82">
        <f t="shared" si="14"/>
        <v>59731.199999999997</v>
      </c>
      <c r="Z31" s="81">
        <f t="shared" si="15"/>
        <v>2342.4</v>
      </c>
      <c r="AA31" s="85">
        <f t="shared" si="16"/>
        <v>60902.400000000001</v>
      </c>
      <c r="AB31" s="42"/>
      <c r="AC31" s="43">
        <v>63092</v>
      </c>
      <c r="AD31" s="79">
        <f t="shared" si="4"/>
        <v>1261.8399999999999</v>
      </c>
      <c r="AE31" s="82">
        <f t="shared" si="17"/>
        <v>64353.84</v>
      </c>
      <c r="AF31" s="81">
        <f t="shared" si="18"/>
        <v>2523.6799999999998</v>
      </c>
      <c r="AG31" s="85">
        <f t="shared" si="19"/>
        <v>65615.679999999993</v>
      </c>
    </row>
    <row r="32" spans="1:33" x14ac:dyDescent="0.25">
      <c r="A32" s="29"/>
      <c r="B32" s="30">
        <v>29</v>
      </c>
      <c r="C32" s="31"/>
      <c r="D32" s="33">
        <v>50090</v>
      </c>
      <c r="E32" s="79">
        <f t="shared" si="0"/>
        <v>1001.8000000000001</v>
      </c>
      <c r="F32" s="82">
        <f t="shared" si="5"/>
        <v>51091.8</v>
      </c>
      <c r="G32" s="81">
        <f t="shared" si="6"/>
        <v>2003.6000000000001</v>
      </c>
      <c r="H32" s="85">
        <f t="shared" si="7"/>
        <v>52093.599999999999</v>
      </c>
      <c r="I32" s="33"/>
      <c r="J32" s="36">
        <v>54201</v>
      </c>
      <c r="K32" s="79">
        <f t="shared" si="1"/>
        <v>1084.02</v>
      </c>
      <c r="L32" s="82">
        <f t="shared" si="8"/>
        <v>55285.02</v>
      </c>
      <c r="M32" s="81">
        <f t="shared" si="9"/>
        <v>2168.04</v>
      </c>
      <c r="N32" s="85">
        <f t="shared" si="10"/>
        <v>56369.04</v>
      </c>
      <c r="O32" s="39"/>
      <c r="P32" s="40">
        <v>56666</v>
      </c>
      <c r="Q32" s="79">
        <f t="shared" si="2"/>
        <v>1133.32</v>
      </c>
      <c r="R32" s="82">
        <f t="shared" si="11"/>
        <v>57799.32</v>
      </c>
      <c r="S32" s="81">
        <f t="shared" si="12"/>
        <v>2266.64</v>
      </c>
      <c r="T32" s="85">
        <f t="shared" si="13"/>
        <v>58932.639999999999</v>
      </c>
      <c r="U32" s="41"/>
      <c r="V32" s="30"/>
      <c r="W32" s="36">
        <v>58677</v>
      </c>
      <c r="X32" s="79">
        <f t="shared" si="3"/>
        <v>1173.54</v>
      </c>
      <c r="Y32" s="82">
        <f t="shared" si="14"/>
        <v>59850.54</v>
      </c>
      <c r="Z32" s="81">
        <f t="shared" si="15"/>
        <v>2347.08</v>
      </c>
      <c r="AA32" s="85">
        <f t="shared" si="16"/>
        <v>61024.08</v>
      </c>
      <c r="AB32" s="42"/>
      <c r="AC32" s="43">
        <v>63209</v>
      </c>
      <c r="AD32" s="79">
        <f t="shared" si="4"/>
        <v>1264.18</v>
      </c>
      <c r="AE32" s="82">
        <f t="shared" si="17"/>
        <v>64473.18</v>
      </c>
      <c r="AF32" s="81">
        <f t="shared" si="18"/>
        <v>2528.36</v>
      </c>
      <c r="AG32" s="85">
        <f t="shared" si="19"/>
        <v>65737.36</v>
      </c>
    </row>
    <row r="33" spans="1:34" x14ac:dyDescent="0.25">
      <c r="A33" s="29"/>
      <c r="B33" s="30">
        <v>30</v>
      </c>
      <c r="C33" s="31"/>
      <c r="D33" s="33">
        <v>50165</v>
      </c>
      <c r="E33" s="79">
        <f t="shared" si="0"/>
        <v>1003.3000000000001</v>
      </c>
      <c r="F33" s="82">
        <f t="shared" si="5"/>
        <v>51168.3</v>
      </c>
      <c r="G33" s="81">
        <f t="shared" si="6"/>
        <v>2006.6000000000001</v>
      </c>
      <c r="H33" s="85">
        <f t="shared" si="7"/>
        <v>52171.6</v>
      </c>
      <c r="I33" s="33"/>
      <c r="J33" s="36">
        <v>54276</v>
      </c>
      <c r="K33" s="79">
        <f t="shared" si="1"/>
        <v>1085.52</v>
      </c>
      <c r="L33" s="82">
        <f t="shared" si="8"/>
        <v>55361.52</v>
      </c>
      <c r="M33" s="81">
        <f t="shared" si="9"/>
        <v>2171.04</v>
      </c>
      <c r="N33" s="85">
        <f t="shared" si="10"/>
        <v>56447.040000000001</v>
      </c>
      <c r="O33" s="39"/>
      <c r="P33" s="40">
        <v>56741</v>
      </c>
      <c r="Q33" s="79">
        <f t="shared" si="2"/>
        <v>1134.82</v>
      </c>
      <c r="R33" s="82">
        <f t="shared" si="11"/>
        <v>57875.82</v>
      </c>
      <c r="S33" s="81">
        <f t="shared" si="12"/>
        <v>2269.64</v>
      </c>
      <c r="T33" s="85">
        <f t="shared" si="13"/>
        <v>59010.64</v>
      </c>
      <c r="U33" s="41"/>
      <c r="V33" s="30"/>
      <c r="W33" s="36">
        <v>58752</v>
      </c>
      <c r="X33" s="79">
        <f t="shared" si="3"/>
        <v>1175.04</v>
      </c>
      <c r="Y33" s="82">
        <f t="shared" si="14"/>
        <v>59927.040000000001</v>
      </c>
      <c r="Z33" s="81">
        <f t="shared" si="15"/>
        <v>2350.08</v>
      </c>
      <c r="AA33" s="85">
        <f t="shared" si="16"/>
        <v>61102.080000000002</v>
      </c>
      <c r="AB33" s="42"/>
      <c r="AC33" s="43">
        <v>63284</v>
      </c>
      <c r="AD33" s="79">
        <f t="shared" si="4"/>
        <v>1265.68</v>
      </c>
      <c r="AE33" s="82">
        <f t="shared" si="17"/>
        <v>64549.68</v>
      </c>
      <c r="AF33" s="81">
        <f t="shared" si="18"/>
        <v>2531.36</v>
      </c>
      <c r="AG33" s="85">
        <f t="shared" si="19"/>
        <v>65815.360000000001</v>
      </c>
    </row>
    <row r="34" spans="1:34" ht="16.5" thickBot="1" x14ac:dyDescent="0.3">
      <c r="A34" s="29"/>
      <c r="B34" s="44" t="s">
        <v>8</v>
      </c>
      <c r="C34" s="45"/>
      <c r="D34" s="46">
        <v>50240</v>
      </c>
      <c r="E34" s="79">
        <f t="shared" si="0"/>
        <v>1004.8000000000001</v>
      </c>
      <c r="F34" s="82">
        <f t="shared" si="5"/>
        <v>51244.800000000003</v>
      </c>
      <c r="G34" s="81">
        <f t="shared" si="6"/>
        <v>2009.6000000000001</v>
      </c>
      <c r="H34" s="85">
        <f t="shared" si="7"/>
        <v>52249.599999999999</v>
      </c>
      <c r="I34" s="46"/>
      <c r="J34" s="47">
        <v>54351</v>
      </c>
      <c r="K34" s="79">
        <f t="shared" si="1"/>
        <v>1087.02</v>
      </c>
      <c r="L34" s="82">
        <f t="shared" si="8"/>
        <v>55438.02</v>
      </c>
      <c r="M34" s="81">
        <f t="shared" si="9"/>
        <v>2174.04</v>
      </c>
      <c r="N34" s="85">
        <f t="shared" si="10"/>
        <v>56525.04</v>
      </c>
      <c r="O34" s="48"/>
      <c r="P34" s="49">
        <v>56816</v>
      </c>
      <c r="Q34" s="79">
        <f t="shared" si="2"/>
        <v>1136.32</v>
      </c>
      <c r="R34" s="82">
        <f t="shared" si="11"/>
        <v>57952.32</v>
      </c>
      <c r="S34" s="81">
        <f t="shared" si="12"/>
        <v>2272.64</v>
      </c>
      <c r="T34" s="85">
        <f t="shared" si="13"/>
        <v>59088.639999999999</v>
      </c>
      <c r="U34" s="50"/>
      <c r="V34" s="44"/>
      <c r="W34" s="47">
        <v>58827</v>
      </c>
      <c r="X34" s="79">
        <f t="shared" si="3"/>
        <v>1176.54</v>
      </c>
      <c r="Y34" s="82">
        <f t="shared" si="14"/>
        <v>60003.54</v>
      </c>
      <c r="Z34" s="81">
        <f t="shared" si="15"/>
        <v>2353.08</v>
      </c>
      <c r="AA34" s="85">
        <f t="shared" si="16"/>
        <v>61180.08</v>
      </c>
      <c r="AB34" s="51"/>
      <c r="AC34" s="52">
        <v>63359</v>
      </c>
      <c r="AD34" s="79">
        <f t="shared" si="4"/>
        <v>1267.18</v>
      </c>
      <c r="AE34" s="82">
        <f t="shared" si="17"/>
        <v>64626.18</v>
      </c>
      <c r="AF34" s="81">
        <f t="shared" si="18"/>
        <v>2534.36</v>
      </c>
      <c r="AG34" s="85">
        <f t="shared" si="19"/>
        <v>65893.36</v>
      </c>
    </row>
    <row r="35" spans="1:34" ht="7.5" customHeight="1" x14ac:dyDescent="0.25">
      <c r="A35" s="53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53"/>
    </row>
    <row r="36" spans="1:34" ht="15.75" customHeight="1" x14ac:dyDescent="0.25">
      <c r="B36" s="209" t="s">
        <v>12</v>
      </c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54"/>
      <c r="AE36" s="54"/>
      <c r="AF36" s="54"/>
      <c r="AG36" s="54"/>
      <c r="AH36" s="53"/>
    </row>
    <row r="37" spans="1:34" ht="59.45" customHeight="1" x14ac:dyDescent="0.25"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54"/>
      <c r="AE37" s="54"/>
      <c r="AF37" s="54"/>
      <c r="AG37" s="54"/>
      <c r="AH37" s="53"/>
    </row>
    <row r="38" spans="1:34" ht="38.25" customHeight="1" x14ac:dyDescent="0.2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3"/>
    </row>
    <row r="39" spans="1:34" x14ac:dyDescent="0.2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</row>
    <row r="40" spans="1:34" x14ac:dyDescent="0.2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4" x14ac:dyDescent="0.25">
      <c r="B41" s="53"/>
      <c r="C41" s="53"/>
      <c r="D41" s="15"/>
      <c r="E41" s="15"/>
      <c r="F41" s="15"/>
      <c r="G41" s="53"/>
      <c r="H41" s="53"/>
      <c r="I41" s="53"/>
      <c r="J41" s="15"/>
      <c r="K41" s="15"/>
      <c r="L41" s="15"/>
      <c r="M41" s="53"/>
      <c r="N41" s="16"/>
      <c r="O41" s="53"/>
      <c r="P41" s="15"/>
      <c r="Q41" s="53"/>
      <c r="R41" s="53"/>
      <c r="S41" s="53"/>
      <c r="T41" s="16"/>
      <c r="U41" s="53"/>
      <c r="V41" s="53"/>
      <c r="W41" s="15"/>
      <c r="X41" s="53"/>
      <c r="Y41" s="53"/>
      <c r="Z41" s="53"/>
      <c r="AA41" s="16"/>
      <c r="AB41" s="53"/>
      <c r="AC41" s="15"/>
      <c r="AD41" s="53"/>
      <c r="AE41" s="53"/>
      <c r="AF41" s="53"/>
      <c r="AG41" s="16"/>
    </row>
    <row r="42" spans="1:34" x14ac:dyDescent="0.25">
      <c r="B42" s="53"/>
      <c r="C42" s="53"/>
      <c r="D42" s="15"/>
      <c r="E42" s="15"/>
      <c r="F42" s="15"/>
      <c r="G42" s="53"/>
      <c r="H42" s="53"/>
      <c r="I42" s="53"/>
      <c r="J42" s="15"/>
      <c r="K42" s="15"/>
      <c r="L42" s="15"/>
      <c r="M42" s="53"/>
      <c r="N42" s="16"/>
      <c r="O42" s="53"/>
      <c r="P42" s="15"/>
      <c r="Q42" s="53"/>
      <c r="R42" s="53"/>
      <c r="S42" s="53"/>
      <c r="T42" s="16"/>
      <c r="U42" s="53"/>
      <c r="V42" s="53"/>
      <c r="W42" s="15"/>
      <c r="X42" s="53"/>
      <c r="Y42" s="53"/>
      <c r="Z42" s="53"/>
      <c r="AA42" s="16"/>
      <c r="AB42" s="53"/>
      <c r="AC42" s="15"/>
      <c r="AD42" s="53"/>
      <c r="AE42" s="53"/>
      <c r="AF42" s="53"/>
      <c r="AG42" s="16"/>
    </row>
    <row r="43" spans="1:34" x14ac:dyDescent="0.25">
      <c r="B43" s="53"/>
      <c r="C43" s="53"/>
      <c r="D43" s="15"/>
      <c r="E43" s="15"/>
      <c r="F43" s="15"/>
      <c r="G43" s="53"/>
      <c r="H43" s="53"/>
      <c r="I43" s="53"/>
      <c r="J43" s="15"/>
      <c r="K43" s="15"/>
      <c r="L43" s="15"/>
      <c r="M43" s="53"/>
      <c r="N43" s="16"/>
      <c r="O43" s="53"/>
      <c r="P43" s="15"/>
      <c r="Q43" s="53"/>
      <c r="R43" s="53"/>
      <c r="S43" s="53"/>
      <c r="T43" s="16"/>
      <c r="U43" s="53"/>
      <c r="V43" s="53"/>
      <c r="W43" s="15"/>
      <c r="X43" s="53"/>
      <c r="Y43" s="53"/>
      <c r="Z43" s="53"/>
      <c r="AA43" s="16"/>
      <c r="AB43" s="53"/>
      <c r="AC43" s="15"/>
      <c r="AD43" s="53"/>
      <c r="AE43" s="53"/>
      <c r="AF43" s="53"/>
      <c r="AG43" s="16"/>
    </row>
  </sheetData>
  <dataConsolidate/>
  <mergeCells count="7">
    <mergeCell ref="B36:AC37"/>
    <mergeCell ref="B35:AG35"/>
    <mergeCell ref="B1:B2"/>
    <mergeCell ref="J1:N1"/>
    <mergeCell ref="P1:T1"/>
    <mergeCell ref="W1:AA1"/>
    <mergeCell ref="D1:H1"/>
  </mergeCells>
  <pageMargins left="0.75" right="0.25" top="1.2390625" bottom="0.38020833333333298" header="0.3" footer="0.3"/>
  <pageSetup scale="73" fitToWidth="0" orientation="landscape" r:id="rId1"/>
  <headerFooter>
    <oddHeader>&amp;L&amp;"-,Bold"EFFECTIVE JULY 1, 2020&amp;C&amp;"-,Bold"&amp;16WARREN COUNTY SCHOOLS
TN BASIC EDUCATION PROGRAM SALARY SCHEDULE
&amp;KC00000LICENSED TEACHERS AND PRINCIPALS
&amp;K0000002020-2021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60E3-B3DA-4F64-9B2B-AF57619C4C07}">
  <sheetPr>
    <pageSetUpPr fitToPage="1"/>
  </sheetPr>
  <dimension ref="A1:N43"/>
  <sheetViews>
    <sheetView view="pageLayout" topLeftCell="A7" zoomScaleNormal="90" workbookViewId="0">
      <selection activeCell="O17" sqref="O17"/>
    </sheetView>
  </sheetViews>
  <sheetFormatPr defaultColWidth="11" defaultRowHeight="15.75" x14ac:dyDescent="0.25"/>
  <cols>
    <col min="1" max="1" width="6.75" style="26" customWidth="1"/>
    <col min="2" max="2" width="10.375" style="26" bestFit="1" customWidth="1"/>
    <col min="3" max="3" width="6" style="26" customWidth="1"/>
    <col min="4" max="4" width="15.5" style="114" bestFit="1" customWidth="1"/>
    <col min="5" max="5" width="6.75" style="73" customWidth="1"/>
    <col min="6" max="6" width="15.625" style="114" bestFit="1" customWidth="1"/>
    <col min="7" max="7" width="6.75" style="73" customWidth="1"/>
    <col min="8" max="8" width="15.5" style="73" bestFit="1" customWidth="1"/>
    <col min="9" max="9" width="0.125" style="73" customWidth="1"/>
    <col min="10" max="10" width="6.75" style="73" customWidth="1"/>
    <col min="11" max="11" width="15.625" style="73" bestFit="1" customWidth="1"/>
    <col min="12" max="12" width="5.875" style="73" customWidth="1"/>
    <col min="13" max="13" width="15.625" style="73" bestFit="1" customWidth="1"/>
    <col min="14" max="16384" width="11" style="26"/>
  </cols>
  <sheetData>
    <row r="1" spans="1:13" ht="28.9" customHeight="1" thickBot="1" x14ac:dyDescent="0.3">
      <c r="A1" s="17"/>
      <c r="B1" s="149" t="s">
        <v>3</v>
      </c>
      <c r="C1" s="1"/>
      <c r="D1" s="201" t="s">
        <v>0</v>
      </c>
      <c r="E1" s="175"/>
      <c r="F1" s="203" t="s">
        <v>1</v>
      </c>
      <c r="G1" s="176"/>
      <c r="H1" s="202" t="s">
        <v>2</v>
      </c>
      <c r="I1" s="177"/>
      <c r="J1" s="178"/>
      <c r="K1" s="204" t="s">
        <v>4</v>
      </c>
      <c r="L1" s="179"/>
      <c r="M1" s="180" t="s">
        <v>5</v>
      </c>
    </row>
    <row r="2" spans="1:13" ht="31.15" hidden="1" customHeight="1" thickBot="1" x14ac:dyDescent="0.3">
      <c r="A2" s="27"/>
      <c r="B2" s="148"/>
      <c r="C2" s="115"/>
      <c r="D2" s="181" t="s">
        <v>19</v>
      </c>
      <c r="E2" s="182"/>
      <c r="F2" s="183" t="s">
        <v>19</v>
      </c>
      <c r="G2" s="184"/>
      <c r="H2" s="183" t="s">
        <v>19</v>
      </c>
      <c r="I2" s="184"/>
      <c r="J2" s="185"/>
      <c r="K2" s="183" t="s">
        <v>19</v>
      </c>
      <c r="L2" s="184"/>
      <c r="M2" s="186" t="s">
        <v>19</v>
      </c>
    </row>
    <row r="3" spans="1:13" ht="22.5" customHeight="1" x14ac:dyDescent="0.25">
      <c r="A3" s="29"/>
      <c r="B3" s="116">
        <v>0</v>
      </c>
      <c r="C3" s="30"/>
      <c r="D3" s="187">
        <v>40973.4</v>
      </c>
      <c r="E3" s="188"/>
      <c r="F3" s="187">
        <v>43605</v>
      </c>
      <c r="G3" s="189"/>
      <c r="H3" s="187">
        <v>44245</v>
      </c>
      <c r="I3" s="190"/>
      <c r="J3" s="191"/>
      <c r="K3" s="187">
        <v>45305</v>
      </c>
      <c r="L3" s="192"/>
      <c r="M3" s="186">
        <v>47896.854000000007</v>
      </c>
    </row>
    <row r="4" spans="1:13" x14ac:dyDescent="0.25">
      <c r="A4" s="29"/>
      <c r="B4" s="30">
        <v>1</v>
      </c>
      <c r="C4" s="30"/>
      <c r="D4" s="187">
        <v>42024</v>
      </c>
      <c r="E4" s="188"/>
      <c r="F4" s="187">
        <v>43900</v>
      </c>
      <c r="G4" s="189"/>
      <c r="H4" s="187">
        <v>45345.997199999998</v>
      </c>
      <c r="I4" s="190"/>
      <c r="J4" s="191"/>
      <c r="K4" s="187">
        <v>46406.052600000003</v>
      </c>
      <c r="L4" s="192"/>
      <c r="M4" s="186">
        <v>49998.054000000004</v>
      </c>
    </row>
    <row r="5" spans="1:13" x14ac:dyDescent="0.25">
      <c r="A5" s="29"/>
      <c r="B5" s="30">
        <v>2</v>
      </c>
      <c r="C5" s="30"/>
      <c r="D5" s="187">
        <v>42864.480000000003</v>
      </c>
      <c r="E5" s="188"/>
      <c r="F5" s="187">
        <v>44232.361199999999</v>
      </c>
      <c r="G5" s="189"/>
      <c r="H5" s="187">
        <v>46186.477200000001</v>
      </c>
      <c r="I5" s="190"/>
      <c r="J5" s="191"/>
      <c r="K5" s="187">
        <v>47246.532599999999</v>
      </c>
      <c r="L5" s="192"/>
      <c r="M5" s="186">
        <v>50838.534000000007</v>
      </c>
    </row>
    <row r="6" spans="1:13" x14ac:dyDescent="0.25">
      <c r="A6" s="29"/>
      <c r="B6" s="30">
        <v>3</v>
      </c>
      <c r="C6" s="30"/>
      <c r="D6" s="187">
        <v>43179.66</v>
      </c>
      <c r="E6" s="188"/>
      <c r="F6" s="187">
        <v>44547.5412</v>
      </c>
      <c r="G6" s="189"/>
      <c r="H6" s="187">
        <v>46501.657200000001</v>
      </c>
      <c r="I6" s="190"/>
      <c r="J6" s="191"/>
      <c r="K6" s="187">
        <v>47561.712599999999</v>
      </c>
      <c r="L6" s="192"/>
      <c r="M6" s="186">
        <v>51153.714000000007</v>
      </c>
    </row>
    <row r="7" spans="1:13" x14ac:dyDescent="0.25">
      <c r="A7" s="29"/>
      <c r="B7" s="30">
        <v>4</v>
      </c>
      <c r="C7" s="30"/>
      <c r="D7" s="187">
        <v>43516.902600000001</v>
      </c>
      <c r="E7" s="188"/>
      <c r="F7" s="187">
        <v>45899.663399999998</v>
      </c>
      <c r="G7" s="189"/>
      <c r="H7" s="187">
        <v>47862.184200000003</v>
      </c>
      <c r="I7" s="190"/>
      <c r="J7" s="191"/>
      <c r="K7" s="187">
        <v>48673.2474</v>
      </c>
      <c r="L7" s="192"/>
      <c r="M7" s="186">
        <v>51799.832999999999</v>
      </c>
    </row>
    <row r="8" spans="1:13" x14ac:dyDescent="0.25">
      <c r="A8" s="29"/>
      <c r="B8" s="30">
        <v>5</v>
      </c>
      <c r="C8" s="30"/>
      <c r="D8" s="187">
        <v>43639.822800000002</v>
      </c>
      <c r="E8" s="188"/>
      <c r="F8" s="187">
        <v>46100.328000000001</v>
      </c>
      <c r="G8" s="189"/>
      <c r="H8" s="187">
        <v>48066.000599999999</v>
      </c>
      <c r="I8" s="190"/>
      <c r="J8" s="191"/>
      <c r="K8" s="187">
        <v>48874.962599999999</v>
      </c>
      <c r="L8" s="192"/>
      <c r="M8" s="186">
        <v>51805.085999999996</v>
      </c>
    </row>
    <row r="9" spans="1:13" x14ac:dyDescent="0.25">
      <c r="A9" s="29"/>
      <c r="B9" s="30">
        <v>6</v>
      </c>
      <c r="C9" s="30"/>
      <c r="D9" s="187">
        <v>43829.981399999997</v>
      </c>
      <c r="E9" s="188"/>
      <c r="F9" s="187">
        <v>47365</v>
      </c>
      <c r="G9" s="189"/>
      <c r="H9" s="187">
        <v>48339.156600000002</v>
      </c>
      <c r="I9" s="190"/>
      <c r="J9" s="191"/>
      <c r="K9" s="187">
        <v>49164.928200000002</v>
      </c>
      <c r="L9" s="192"/>
      <c r="M9" s="186">
        <v>52565.720399999998</v>
      </c>
    </row>
    <row r="10" spans="1:13" x14ac:dyDescent="0.25">
      <c r="A10" s="29"/>
      <c r="B10" s="30">
        <v>7</v>
      </c>
      <c r="C10" s="30"/>
      <c r="D10" s="187">
        <v>44241.816600000006</v>
      </c>
      <c r="E10" s="188"/>
      <c r="F10" s="187">
        <v>47685</v>
      </c>
      <c r="G10" s="189"/>
      <c r="H10" s="187">
        <v>48898.075799999999</v>
      </c>
      <c r="I10" s="190"/>
      <c r="J10" s="191"/>
      <c r="K10" s="187">
        <v>49754.314800000007</v>
      </c>
      <c r="L10" s="192"/>
      <c r="M10" s="186">
        <v>53533.322999999997</v>
      </c>
    </row>
    <row r="11" spans="1:13" x14ac:dyDescent="0.25">
      <c r="A11" s="29"/>
      <c r="B11" s="30">
        <v>8</v>
      </c>
      <c r="C11" s="30"/>
      <c r="D11" s="187">
        <v>44732.446799999998</v>
      </c>
      <c r="E11" s="188"/>
      <c r="F11" s="187">
        <v>48237</v>
      </c>
      <c r="G11" s="189"/>
      <c r="H11" s="187">
        <v>49582.0164</v>
      </c>
      <c r="I11" s="190"/>
      <c r="J11" s="191"/>
      <c r="K11" s="187">
        <v>50668.336799999997</v>
      </c>
      <c r="L11" s="192"/>
      <c r="M11" s="186">
        <v>54511.431600000004</v>
      </c>
    </row>
    <row r="12" spans="1:13" x14ac:dyDescent="0.25">
      <c r="A12" s="29"/>
      <c r="B12" s="30">
        <v>9</v>
      </c>
      <c r="C12" s="30"/>
      <c r="D12" s="187">
        <v>45269.303399999997</v>
      </c>
      <c r="E12" s="188"/>
      <c r="F12" s="187">
        <v>48875</v>
      </c>
      <c r="G12" s="189"/>
      <c r="H12" s="187">
        <v>50267.007599999997</v>
      </c>
      <c r="I12" s="190"/>
      <c r="J12" s="191"/>
      <c r="K12" s="187">
        <v>51876.5268</v>
      </c>
      <c r="L12" s="192"/>
      <c r="M12" s="186">
        <v>55829.934600000001</v>
      </c>
    </row>
    <row r="13" spans="1:13" x14ac:dyDescent="0.25">
      <c r="A13" s="29"/>
      <c r="B13" s="30">
        <v>10</v>
      </c>
      <c r="C13" s="30"/>
      <c r="D13" s="187">
        <v>45778.844400000002</v>
      </c>
      <c r="E13" s="188"/>
      <c r="F13" s="187">
        <v>49037.8056</v>
      </c>
      <c r="G13" s="189"/>
      <c r="H13" s="187">
        <v>51024.4902</v>
      </c>
      <c r="I13" s="190"/>
      <c r="J13" s="191"/>
      <c r="K13" s="187">
        <v>52854.635399999999</v>
      </c>
      <c r="L13" s="192"/>
      <c r="M13" s="186">
        <v>56878.433400000002</v>
      </c>
    </row>
    <row r="14" spans="1:13" x14ac:dyDescent="0.25">
      <c r="A14" s="29"/>
      <c r="B14" s="30">
        <v>11</v>
      </c>
      <c r="C14" s="30"/>
      <c r="D14" s="187">
        <v>46900</v>
      </c>
      <c r="E14" s="188"/>
      <c r="F14" s="187">
        <v>51380</v>
      </c>
      <c r="G14" s="189"/>
      <c r="H14" s="187">
        <v>52336.689599999998</v>
      </c>
      <c r="I14" s="190"/>
      <c r="J14" s="191"/>
      <c r="K14" s="187">
        <v>54243.528600000005</v>
      </c>
      <c r="L14" s="192"/>
      <c r="M14" s="186">
        <v>58414.410599999996</v>
      </c>
    </row>
    <row r="15" spans="1:13" x14ac:dyDescent="0.25">
      <c r="A15" s="29"/>
      <c r="B15" s="30">
        <v>12</v>
      </c>
      <c r="C15" s="30"/>
      <c r="D15" s="187">
        <v>47205.559200000003</v>
      </c>
      <c r="E15" s="188"/>
      <c r="F15" s="187">
        <v>51775</v>
      </c>
      <c r="G15" s="189"/>
      <c r="H15" s="187">
        <v>53325.304199999999</v>
      </c>
      <c r="I15" s="190"/>
      <c r="J15" s="191"/>
      <c r="K15" s="187">
        <v>55281.521399999998</v>
      </c>
      <c r="L15" s="192"/>
      <c r="M15" s="186">
        <v>59539.603200000005</v>
      </c>
    </row>
    <row r="16" spans="1:13" x14ac:dyDescent="0.25">
      <c r="A16" s="29"/>
      <c r="B16" s="30">
        <v>13</v>
      </c>
      <c r="C16" s="30"/>
      <c r="D16" s="187">
        <v>47381.009400000003</v>
      </c>
      <c r="E16" s="188"/>
      <c r="F16" s="187">
        <v>52150</v>
      </c>
      <c r="G16" s="189"/>
      <c r="H16" s="187">
        <v>53544.8796</v>
      </c>
      <c r="I16" s="190"/>
      <c r="J16" s="191"/>
      <c r="K16" s="187">
        <v>55484.287199999999</v>
      </c>
      <c r="L16" s="192"/>
      <c r="M16" s="186">
        <v>59743.419600000001</v>
      </c>
    </row>
    <row r="17" spans="1:13" x14ac:dyDescent="0.25">
      <c r="A17" s="29"/>
      <c r="B17" s="30">
        <v>14</v>
      </c>
      <c r="C17" s="30"/>
      <c r="D17" s="187">
        <v>48228.843600000007</v>
      </c>
      <c r="E17" s="188"/>
      <c r="F17" s="187">
        <v>52330.385999999999</v>
      </c>
      <c r="G17" s="189"/>
      <c r="H17" s="187">
        <v>54567.113400000002</v>
      </c>
      <c r="I17" s="190"/>
      <c r="J17" s="191"/>
      <c r="K17" s="187">
        <v>56540.140199999994</v>
      </c>
      <c r="L17" s="192"/>
      <c r="M17" s="186">
        <v>60881.219400000002</v>
      </c>
    </row>
    <row r="18" spans="1:13" x14ac:dyDescent="0.25">
      <c r="A18" s="29"/>
      <c r="B18" s="30">
        <v>15</v>
      </c>
      <c r="C18" s="30"/>
      <c r="D18" s="187">
        <v>48409.546799999996</v>
      </c>
      <c r="E18" s="188"/>
      <c r="F18" s="187">
        <v>52515.291600000004</v>
      </c>
      <c r="G18" s="189"/>
      <c r="H18" s="187">
        <v>54753.069600000003</v>
      </c>
      <c r="I18" s="190"/>
      <c r="J18" s="191"/>
      <c r="K18" s="187">
        <v>56758.665000000001</v>
      </c>
      <c r="L18" s="192"/>
      <c r="M18" s="186">
        <v>61115.503200000006</v>
      </c>
    </row>
    <row r="19" spans="1:13" x14ac:dyDescent="0.25">
      <c r="A19" s="29"/>
      <c r="B19" s="30">
        <v>16</v>
      </c>
      <c r="C19" s="30"/>
      <c r="D19" s="187">
        <v>49251.077400000002</v>
      </c>
      <c r="E19" s="188"/>
      <c r="F19" s="187">
        <v>53494.450799999999</v>
      </c>
      <c r="G19" s="189"/>
      <c r="H19" s="187">
        <v>55803.669600000001</v>
      </c>
      <c r="I19" s="190"/>
      <c r="J19" s="191"/>
      <c r="K19" s="187">
        <v>57835.53</v>
      </c>
      <c r="L19" s="192"/>
      <c r="M19" s="186">
        <v>62291.124600000003</v>
      </c>
    </row>
    <row r="20" spans="1:13" x14ac:dyDescent="0.25">
      <c r="A20" s="29"/>
      <c r="B20" s="30">
        <v>17</v>
      </c>
      <c r="C20" s="30"/>
      <c r="D20" s="187">
        <v>49448.590199999999</v>
      </c>
      <c r="E20" s="188"/>
      <c r="F20" s="187">
        <v>53718.228600000002</v>
      </c>
      <c r="G20" s="189"/>
      <c r="H20" s="187">
        <v>56010.637800000004</v>
      </c>
      <c r="I20" s="190"/>
      <c r="J20" s="191"/>
      <c r="K20" s="187">
        <v>58048.801800000001</v>
      </c>
      <c r="L20" s="192"/>
      <c r="M20" s="186">
        <v>62499.143400000001</v>
      </c>
    </row>
    <row r="21" spans="1:13" x14ac:dyDescent="0.25">
      <c r="A21" s="29"/>
      <c r="B21" s="30">
        <v>18</v>
      </c>
      <c r="C21" s="30"/>
      <c r="D21" s="187">
        <v>50328.993000000002</v>
      </c>
      <c r="E21" s="188"/>
      <c r="F21" s="187">
        <v>54702.640800000001</v>
      </c>
      <c r="G21" s="189"/>
      <c r="H21" s="187">
        <v>57066.4908</v>
      </c>
      <c r="I21" s="190"/>
      <c r="J21" s="191"/>
      <c r="K21" s="187">
        <v>59164.539000000004</v>
      </c>
      <c r="L21" s="192"/>
      <c r="M21" s="186">
        <v>63707.333400000003</v>
      </c>
    </row>
    <row r="22" spans="1:13" x14ac:dyDescent="0.25">
      <c r="A22" s="29"/>
      <c r="B22" s="30">
        <v>19</v>
      </c>
      <c r="C22" s="30"/>
      <c r="D22" s="187">
        <v>50341.600200000001</v>
      </c>
      <c r="E22" s="188"/>
      <c r="F22" s="187">
        <v>54715.248</v>
      </c>
      <c r="G22" s="189"/>
      <c r="H22" s="187">
        <v>57078.047400000003</v>
      </c>
      <c r="I22" s="190"/>
      <c r="J22" s="191"/>
      <c r="K22" s="187">
        <v>59176.095600000001</v>
      </c>
      <c r="L22" s="192"/>
      <c r="M22" s="186">
        <v>63718.89</v>
      </c>
    </row>
    <row r="23" spans="1:13" x14ac:dyDescent="0.25">
      <c r="A23" s="29"/>
      <c r="B23" s="30">
        <v>20</v>
      </c>
      <c r="C23" s="30"/>
      <c r="D23" s="187">
        <v>51034.996200000001</v>
      </c>
      <c r="E23" s="188"/>
      <c r="F23" s="187">
        <v>55529.463000000003</v>
      </c>
      <c r="G23" s="189"/>
      <c r="H23" s="187">
        <v>57958.450199999999</v>
      </c>
      <c r="I23" s="190"/>
      <c r="J23" s="191"/>
      <c r="K23" s="187">
        <v>60104.826000000001</v>
      </c>
      <c r="L23" s="192"/>
      <c r="M23" s="186">
        <v>64746.376799999998</v>
      </c>
    </row>
    <row r="24" spans="1:13" x14ac:dyDescent="0.25">
      <c r="A24" s="29"/>
      <c r="B24" s="30">
        <v>21</v>
      </c>
      <c r="C24" s="30"/>
      <c r="D24" s="187">
        <v>51253.521000000001</v>
      </c>
      <c r="E24" s="188"/>
      <c r="F24" s="187">
        <v>55747.987800000003</v>
      </c>
      <c r="G24" s="189"/>
      <c r="H24" s="187">
        <v>58176.974999999999</v>
      </c>
      <c r="I24" s="190"/>
      <c r="J24" s="191"/>
      <c r="K24" s="187">
        <v>60323.3508</v>
      </c>
      <c r="L24" s="192"/>
      <c r="M24" s="186">
        <v>64964.901600000005</v>
      </c>
    </row>
    <row r="25" spans="1:13" x14ac:dyDescent="0.25">
      <c r="A25" s="29"/>
      <c r="B25" s="30">
        <v>22</v>
      </c>
      <c r="C25" s="30"/>
      <c r="D25" s="187">
        <v>51750.454800000007</v>
      </c>
      <c r="E25" s="188"/>
      <c r="F25" s="187">
        <v>56348.930999999997</v>
      </c>
      <c r="G25" s="189"/>
      <c r="H25" s="187">
        <v>58859.864999999998</v>
      </c>
      <c r="I25" s="190"/>
      <c r="J25" s="191"/>
      <c r="K25" s="187">
        <v>61050.366000000002</v>
      </c>
      <c r="L25" s="192"/>
      <c r="M25" s="186">
        <v>65811.685199999993</v>
      </c>
    </row>
    <row r="26" spans="1:13" x14ac:dyDescent="0.25">
      <c r="A26" s="29"/>
      <c r="B26" s="30">
        <v>23</v>
      </c>
      <c r="C26" s="30"/>
      <c r="D26" s="187">
        <v>51829.249800000005</v>
      </c>
      <c r="E26" s="188"/>
      <c r="F26" s="187">
        <v>56427.725999999995</v>
      </c>
      <c r="G26" s="189"/>
      <c r="H26" s="187">
        <v>58938.66</v>
      </c>
      <c r="I26" s="190"/>
      <c r="J26" s="191"/>
      <c r="K26" s="187">
        <v>61129.161</v>
      </c>
      <c r="L26" s="192"/>
      <c r="M26" s="186">
        <v>65890.480199999991</v>
      </c>
    </row>
    <row r="27" spans="1:13" x14ac:dyDescent="0.25">
      <c r="A27" s="29"/>
      <c r="B27" s="30">
        <v>24</v>
      </c>
      <c r="C27" s="30"/>
      <c r="D27" s="187">
        <v>51908.044800000003</v>
      </c>
      <c r="E27" s="188"/>
      <c r="F27" s="187">
        <v>56506.521000000001</v>
      </c>
      <c r="G27" s="189"/>
      <c r="H27" s="187">
        <v>59017.455000000002</v>
      </c>
      <c r="I27" s="190"/>
      <c r="J27" s="191"/>
      <c r="K27" s="187">
        <v>61207.955999999998</v>
      </c>
      <c r="L27" s="192"/>
      <c r="M27" s="186">
        <v>65969.275200000004</v>
      </c>
    </row>
    <row r="28" spans="1:13" x14ac:dyDescent="0.25">
      <c r="A28" s="29"/>
      <c r="B28" s="30">
        <v>25</v>
      </c>
      <c r="C28" s="30"/>
      <c r="D28" s="187">
        <v>51986.839800000002</v>
      </c>
      <c r="E28" s="188"/>
      <c r="F28" s="187">
        <v>56585.315999999999</v>
      </c>
      <c r="G28" s="189"/>
      <c r="H28" s="187">
        <v>59096.25</v>
      </c>
      <c r="I28" s="190"/>
      <c r="J28" s="191"/>
      <c r="K28" s="187">
        <v>61286.750999999997</v>
      </c>
      <c r="L28" s="192"/>
      <c r="M28" s="186">
        <v>66048.070200000002</v>
      </c>
    </row>
    <row r="29" spans="1:13" x14ac:dyDescent="0.25">
      <c r="A29" s="29"/>
      <c r="B29" s="30">
        <v>26</v>
      </c>
      <c r="C29" s="30"/>
      <c r="D29" s="187">
        <v>52065.634800000007</v>
      </c>
      <c r="E29" s="188"/>
      <c r="F29" s="187">
        <v>56664.110999999997</v>
      </c>
      <c r="G29" s="189"/>
      <c r="H29" s="187">
        <v>59175.044999999998</v>
      </c>
      <c r="I29" s="190"/>
      <c r="J29" s="191"/>
      <c r="K29" s="187">
        <v>61365.546000000002</v>
      </c>
      <c r="L29" s="192"/>
      <c r="M29" s="186">
        <v>66126.8652</v>
      </c>
    </row>
    <row r="30" spans="1:13" x14ac:dyDescent="0.25">
      <c r="A30" s="29"/>
      <c r="B30" s="30">
        <v>27</v>
      </c>
      <c r="C30" s="30"/>
      <c r="D30" s="187">
        <v>52144.429800000005</v>
      </c>
      <c r="E30" s="188"/>
      <c r="F30" s="187">
        <v>56742.905999999995</v>
      </c>
      <c r="G30" s="189"/>
      <c r="H30" s="187">
        <v>59253.840000000004</v>
      </c>
      <c r="I30" s="190"/>
      <c r="J30" s="191"/>
      <c r="K30" s="187">
        <v>61444.341</v>
      </c>
      <c r="L30" s="192"/>
      <c r="M30" s="186">
        <v>66205.660199999998</v>
      </c>
    </row>
    <row r="31" spans="1:13" x14ac:dyDescent="0.25">
      <c r="A31" s="29"/>
      <c r="B31" s="30">
        <v>28</v>
      </c>
      <c r="C31" s="30"/>
      <c r="D31" s="187">
        <v>52223.224800000004</v>
      </c>
      <c r="E31" s="188"/>
      <c r="F31" s="187">
        <v>56821.701000000001</v>
      </c>
      <c r="G31" s="189"/>
      <c r="H31" s="187">
        <v>59454.5046</v>
      </c>
      <c r="I31" s="190"/>
      <c r="J31" s="191"/>
      <c r="K31" s="187">
        <v>61523.135999999999</v>
      </c>
      <c r="L31" s="192"/>
      <c r="M31" s="186">
        <v>66284.455199999997</v>
      </c>
    </row>
    <row r="32" spans="1:13" x14ac:dyDescent="0.25">
      <c r="A32" s="29"/>
      <c r="B32" s="30">
        <v>29</v>
      </c>
      <c r="C32" s="30"/>
      <c r="D32" s="187">
        <v>52624.554000000004</v>
      </c>
      <c r="E32" s="188"/>
      <c r="F32" s="187">
        <v>56943.570599999999</v>
      </c>
      <c r="G32" s="189"/>
      <c r="H32" s="187">
        <v>59533.299599999998</v>
      </c>
      <c r="I32" s="190"/>
      <c r="J32" s="191"/>
      <c r="K32" s="187">
        <v>61646.056199999999</v>
      </c>
      <c r="L32" s="192"/>
      <c r="M32" s="186">
        <v>66407.375400000004</v>
      </c>
    </row>
    <row r="33" spans="1:14" x14ac:dyDescent="0.25">
      <c r="A33" s="29"/>
      <c r="B33" s="30">
        <v>30</v>
      </c>
      <c r="C33" s="30"/>
      <c r="D33" s="187">
        <v>52703.349000000002</v>
      </c>
      <c r="E33" s="188"/>
      <c r="F33" s="187">
        <v>57022.365599999997</v>
      </c>
      <c r="G33" s="189"/>
      <c r="H33" s="187">
        <v>59612.094600000004</v>
      </c>
      <c r="I33" s="190"/>
      <c r="J33" s="191"/>
      <c r="K33" s="187">
        <v>61724.851200000005</v>
      </c>
      <c r="L33" s="192"/>
      <c r="M33" s="186">
        <v>66486.170400000003</v>
      </c>
    </row>
    <row r="34" spans="1:14" ht="16.5" thickBot="1" x14ac:dyDescent="0.3">
      <c r="A34" s="29"/>
      <c r="B34" s="44" t="s">
        <v>8</v>
      </c>
      <c r="C34" s="44"/>
      <c r="D34" s="193">
        <v>52782.144000000008</v>
      </c>
      <c r="E34" s="194"/>
      <c r="F34" s="193">
        <v>57101.160599999996</v>
      </c>
      <c r="G34" s="195"/>
      <c r="H34" s="193">
        <v>59690.889600000002</v>
      </c>
      <c r="I34" s="196"/>
      <c r="J34" s="197"/>
      <c r="K34" s="193">
        <v>61803.646200000003</v>
      </c>
      <c r="L34" s="198"/>
      <c r="M34" s="199">
        <v>66564.965400000001</v>
      </c>
    </row>
    <row r="35" spans="1:14" ht="7.5" customHeight="1" x14ac:dyDescent="0.25">
      <c r="A35" s="53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53"/>
    </row>
    <row r="36" spans="1:14" ht="15.6" customHeight="1" x14ac:dyDescent="0.25">
      <c r="B36" s="209" t="s">
        <v>12</v>
      </c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53"/>
    </row>
    <row r="37" spans="1:14" ht="78.599999999999994" customHeight="1" x14ac:dyDescent="0.25"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53"/>
    </row>
    <row r="38" spans="1:14" ht="38.25" customHeight="1" x14ac:dyDescent="0.25">
      <c r="B38" s="54"/>
      <c r="C38" s="54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53"/>
    </row>
    <row r="39" spans="1:14" x14ac:dyDescent="0.25">
      <c r="B39" s="54"/>
      <c r="C39" s="54"/>
      <c r="D39" s="112"/>
      <c r="E39" s="112"/>
      <c r="F39" s="112"/>
      <c r="G39" s="112"/>
      <c r="H39" s="112"/>
      <c r="I39" s="112"/>
      <c r="J39" s="112"/>
      <c r="K39" s="112"/>
      <c r="L39" s="112"/>
      <c r="M39" s="112"/>
    </row>
    <row r="40" spans="1:14" x14ac:dyDescent="0.25">
      <c r="B40" s="54"/>
      <c r="C40" s="54"/>
      <c r="D40" s="112"/>
      <c r="E40" s="112"/>
      <c r="F40" s="112"/>
      <c r="G40" s="112"/>
      <c r="H40" s="112"/>
      <c r="I40" s="112"/>
      <c r="J40" s="112"/>
      <c r="K40" s="112"/>
      <c r="L40" s="112"/>
      <c r="M40" s="112"/>
    </row>
    <row r="41" spans="1:14" x14ac:dyDescent="0.25">
      <c r="B41" s="53"/>
      <c r="C41" s="53"/>
      <c r="D41" s="113"/>
      <c r="E41" s="72"/>
      <c r="F41" s="113"/>
      <c r="G41" s="72"/>
      <c r="H41" s="72"/>
      <c r="I41" s="72"/>
      <c r="J41" s="72"/>
      <c r="K41" s="72"/>
      <c r="L41" s="72"/>
      <c r="M41" s="72"/>
    </row>
    <row r="42" spans="1:14" x14ac:dyDescent="0.25">
      <c r="B42" s="53"/>
      <c r="C42" s="53"/>
      <c r="D42" s="113"/>
      <c r="E42" s="72"/>
      <c r="F42" s="113"/>
      <c r="G42" s="72"/>
      <c r="H42" s="72"/>
      <c r="I42" s="72"/>
      <c r="J42" s="72"/>
      <c r="K42" s="72"/>
      <c r="L42" s="72"/>
      <c r="M42" s="72"/>
    </row>
    <row r="43" spans="1:14" x14ac:dyDescent="0.25">
      <c r="B43" s="53"/>
      <c r="C43" s="53"/>
      <c r="D43" s="113"/>
      <c r="E43" s="72"/>
      <c r="F43" s="113"/>
      <c r="G43" s="72"/>
      <c r="H43" s="72"/>
      <c r="I43" s="72"/>
      <c r="J43" s="72"/>
      <c r="K43" s="72"/>
      <c r="L43" s="72"/>
      <c r="M43" s="72"/>
    </row>
  </sheetData>
  <dataConsolidate/>
  <mergeCells count="2">
    <mergeCell ref="B36:M37"/>
    <mergeCell ref="B35:M35"/>
  </mergeCells>
  <pageMargins left="0.75" right="0.25" top="1.2390625" bottom="0.38020833333333298" header="0.3" footer="0.3"/>
  <pageSetup scale="78" fitToWidth="0" orientation="landscape" r:id="rId1"/>
  <headerFooter>
    <oddHeader>&amp;L&amp;"-,Bold"&amp;14EFFECTIVE JULY 1, 2022&amp;C&amp;"-,Bold"&amp;16WARREN COUNTY SCHOOLS
TN BASIC EDUCATION PROGRAM SALARY SCHEDULE
&amp;KC00000LICENSED TEACHERS AND PRINCIPALS
&amp;K0000002022-2023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C55A-A9AB-4D8F-B125-F581A4A472D9}">
  <sheetPr>
    <pageSetUpPr fitToPage="1"/>
  </sheetPr>
  <dimension ref="A1:T37"/>
  <sheetViews>
    <sheetView tabSelected="1" view="pageLayout" topLeftCell="D1" zoomScale="65" zoomScaleNormal="90" zoomScalePageLayoutView="65" workbookViewId="0">
      <selection activeCell="F1" sqref="F1"/>
    </sheetView>
  </sheetViews>
  <sheetFormatPr defaultColWidth="11" defaultRowHeight="15.75" x14ac:dyDescent="0.25"/>
  <cols>
    <col min="1" max="1" width="12.625" style="73" hidden="1" customWidth="1"/>
    <col min="2" max="2" width="9.875" style="26" hidden="1" customWidth="1"/>
    <col min="3" max="3" width="9.5" style="26" hidden="1" customWidth="1"/>
    <col min="4" max="4" width="13.875" style="3" customWidth="1"/>
    <col min="5" max="5" width="6.75" style="3" customWidth="1"/>
    <col min="6" max="6" width="19.75" style="161" customWidth="1"/>
    <col min="7" max="7" width="6.75" style="5" customWidth="1"/>
    <col min="8" max="8" width="19.75" style="120" customWidth="1"/>
    <col min="9" max="9" width="6.75" style="26" customWidth="1"/>
    <col min="10" max="10" width="19.75" style="166" customWidth="1"/>
    <col min="11" max="11" width="6.75" style="26" customWidth="1"/>
    <col min="12" max="12" width="16.875" style="121" customWidth="1"/>
    <col min="13" max="13" width="6.75" style="26" customWidth="1"/>
    <col min="14" max="14" width="18.75" style="121" customWidth="1"/>
    <col min="15" max="15" width="13.5" style="26" hidden="1" customWidth="1"/>
    <col min="16" max="16" width="12.625" style="26" hidden="1" customWidth="1"/>
    <col min="17" max="17" width="11" style="26" hidden="1" customWidth="1"/>
    <col min="18" max="16384" width="11" style="26"/>
  </cols>
  <sheetData>
    <row r="1" spans="1:20" ht="16.5" thickBot="1" x14ac:dyDescent="0.3">
      <c r="A1" s="55" t="s">
        <v>0</v>
      </c>
      <c r="B1" s="56"/>
      <c r="C1" s="57"/>
      <c r="D1" s="147" t="s">
        <v>11</v>
      </c>
      <c r="E1" s="134"/>
      <c r="F1" s="156" t="s">
        <v>0</v>
      </c>
      <c r="G1" s="135"/>
      <c r="H1" s="146" t="s">
        <v>1</v>
      </c>
      <c r="I1" s="131"/>
      <c r="J1" s="200" t="s">
        <v>2</v>
      </c>
      <c r="K1" s="126"/>
      <c r="L1" s="167" t="s">
        <v>4</v>
      </c>
      <c r="M1" s="168"/>
      <c r="N1" s="169" t="s">
        <v>5</v>
      </c>
      <c r="O1" s="142"/>
      <c r="P1" s="143"/>
      <c r="Q1" s="122"/>
    </row>
    <row r="2" spans="1:20" ht="32.25" hidden="1" thickBot="1" x14ac:dyDescent="0.3">
      <c r="A2" s="60" t="s">
        <v>6</v>
      </c>
      <c r="B2" s="61" t="s">
        <v>7</v>
      </c>
      <c r="C2" s="62"/>
      <c r="D2" s="10"/>
      <c r="E2" s="106"/>
      <c r="F2" s="157" t="s">
        <v>19</v>
      </c>
      <c r="G2" s="107"/>
      <c r="H2" s="129" t="s">
        <v>19</v>
      </c>
      <c r="I2" s="78"/>
      <c r="J2" s="162" t="s">
        <v>19</v>
      </c>
      <c r="K2" s="94"/>
      <c r="L2" s="162" t="s">
        <v>19</v>
      </c>
      <c r="M2" s="170"/>
      <c r="N2" s="171" t="s">
        <v>19</v>
      </c>
      <c r="O2" s="144" t="s">
        <v>17</v>
      </c>
      <c r="P2" s="123" t="s">
        <v>16</v>
      </c>
      <c r="Q2" s="63"/>
    </row>
    <row r="3" spans="1:20" x14ac:dyDescent="0.25">
      <c r="A3" s="64">
        <v>37365</v>
      </c>
      <c r="B3" s="65">
        <v>39000</v>
      </c>
      <c r="C3" s="66"/>
      <c r="D3" s="76">
        <v>0</v>
      </c>
      <c r="E3" s="32"/>
      <c r="F3" s="158">
        <v>42024</v>
      </c>
      <c r="G3" s="130"/>
      <c r="H3" s="153">
        <v>43740.680400000005</v>
      </c>
      <c r="I3" s="132"/>
      <c r="J3" s="163">
        <v>44659.955399999999</v>
      </c>
      <c r="K3" s="127"/>
      <c r="L3" s="150">
        <v>45757.832400000007</v>
      </c>
      <c r="M3" s="172"/>
      <c r="N3" s="150">
        <v>48978.972000000002</v>
      </c>
      <c r="O3" s="128" t="e">
        <f>SUM(#REF!*0.04)</f>
        <v>#REF!</v>
      </c>
      <c r="P3" s="124" t="e">
        <f>SUM(#REF!+O3)</f>
        <v>#REF!</v>
      </c>
      <c r="Q3" s="63"/>
    </row>
    <row r="4" spans="1:20" x14ac:dyDescent="0.25">
      <c r="A4" s="64">
        <v>39699</v>
      </c>
      <c r="B4" s="65">
        <f t="shared" ref="B4:B33" si="0">A3+300</f>
        <v>37665</v>
      </c>
      <c r="C4" s="66"/>
      <c r="D4" s="31">
        <v>1</v>
      </c>
      <c r="E4" s="32"/>
      <c r="F4" s="159">
        <v>43074.6</v>
      </c>
      <c r="G4" s="130"/>
      <c r="H4" s="154">
        <v>44791.280400000003</v>
      </c>
      <c r="I4" s="133"/>
      <c r="J4" s="164">
        <v>46761.155400000003</v>
      </c>
      <c r="K4" s="31"/>
      <c r="L4" s="151">
        <v>47859.032400000004</v>
      </c>
      <c r="M4" s="173"/>
      <c r="N4" s="151">
        <v>51080.172000000006</v>
      </c>
      <c r="O4" s="128" t="e">
        <f>SUM(#REF!*0.04)</f>
        <v>#REF!</v>
      </c>
      <c r="P4" s="124" t="e">
        <f>SUM(#REF!+O4)</f>
        <v>#REF!</v>
      </c>
      <c r="Q4" s="63"/>
    </row>
    <row r="5" spans="1:20" x14ac:dyDescent="0.25">
      <c r="A5" s="64">
        <v>39816</v>
      </c>
      <c r="B5" s="65">
        <f t="shared" si="0"/>
        <v>39999</v>
      </c>
      <c r="C5" s="66"/>
      <c r="D5" s="31">
        <v>2</v>
      </c>
      <c r="E5" s="32"/>
      <c r="F5" s="159">
        <v>43915.08</v>
      </c>
      <c r="G5" s="130"/>
      <c r="H5" s="154">
        <v>45631.760399999999</v>
      </c>
      <c r="I5" s="133"/>
      <c r="J5" s="164">
        <v>47601.635399999999</v>
      </c>
      <c r="K5" s="31"/>
      <c r="L5" s="151">
        <v>48699.5124</v>
      </c>
      <c r="M5" s="173"/>
      <c r="N5" s="151">
        <v>51920.652000000002</v>
      </c>
      <c r="O5" s="128" t="e">
        <f>SUM(#REF!*0.04)</f>
        <v>#REF!</v>
      </c>
      <c r="P5" s="124" t="e">
        <f>SUM(#REF!+O5)</f>
        <v>#REF!</v>
      </c>
      <c r="Q5" s="63"/>
    </row>
    <row r="6" spans="1:20" x14ac:dyDescent="0.25">
      <c r="A6" s="64">
        <v>40008</v>
      </c>
      <c r="B6" s="65">
        <f t="shared" si="0"/>
        <v>40116</v>
      </c>
      <c r="C6" s="66"/>
      <c r="D6" s="31">
        <v>3</v>
      </c>
      <c r="E6" s="32"/>
      <c r="F6" s="159">
        <v>44755.56</v>
      </c>
      <c r="G6" s="130"/>
      <c r="H6" s="154">
        <v>45946.940399999999</v>
      </c>
      <c r="I6" s="133"/>
      <c r="J6" s="164">
        <v>47916.815399999999</v>
      </c>
      <c r="K6" s="31"/>
      <c r="L6" s="151">
        <v>49014.6924</v>
      </c>
      <c r="M6" s="173"/>
      <c r="N6" s="151">
        <v>52235.832000000002</v>
      </c>
      <c r="O6" s="128" t="e">
        <f>SUM(#REF!*0.04)</f>
        <v>#REF!</v>
      </c>
      <c r="P6" s="124" t="e">
        <f>SUM(#REF!+O6)</f>
        <v>#REF!</v>
      </c>
      <c r="Q6" s="63"/>
    </row>
    <row r="7" spans="1:20" x14ac:dyDescent="0.25">
      <c r="A7" s="64">
        <v>40436</v>
      </c>
      <c r="B7" s="65">
        <f t="shared" si="0"/>
        <v>40308</v>
      </c>
      <c r="C7" s="66"/>
      <c r="D7" s="31">
        <v>4</v>
      </c>
      <c r="E7" s="32"/>
      <c r="F7" s="159">
        <v>45070.74</v>
      </c>
      <c r="G7" s="130"/>
      <c r="H7" s="154">
        <v>47331.631200000003</v>
      </c>
      <c r="I7" s="133"/>
      <c r="J7" s="164">
        <v>49299.404999999999</v>
      </c>
      <c r="K7" s="31"/>
      <c r="L7" s="151">
        <v>50141.986199999999</v>
      </c>
      <c r="M7" s="173"/>
      <c r="N7" s="151">
        <v>52892.457000000002</v>
      </c>
      <c r="O7" s="128" t="e">
        <f>SUM(#REF!*0.04)</f>
        <v>#REF!</v>
      </c>
      <c r="P7" s="124" t="e">
        <f>SUM(#REF!+O7)</f>
        <v>#REF!</v>
      </c>
      <c r="Q7" s="63"/>
    </row>
    <row r="8" spans="1:20" x14ac:dyDescent="0.25">
      <c r="A8" s="64">
        <v>40924</v>
      </c>
      <c r="B8" s="65">
        <f t="shared" si="0"/>
        <v>40736</v>
      </c>
      <c r="C8" s="66"/>
      <c r="D8" s="31">
        <v>5</v>
      </c>
      <c r="E8" s="32"/>
      <c r="F8" s="159">
        <v>45805.109400000001</v>
      </c>
      <c r="G8" s="130"/>
      <c r="H8" s="154">
        <v>47532.2958</v>
      </c>
      <c r="I8" s="133"/>
      <c r="J8" s="164">
        <v>49503.221400000002</v>
      </c>
      <c r="K8" s="31"/>
      <c r="L8" s="151">
        <v>50344.752</v>
      </c>
      <c r="M8" s="173"/>
      <c r="N8" s="151">
        <v>52897.71</v>
      </c>
      <c r="O8" s="128" t="e">
        <f>SUM(#REF!*0.04)</f>
        <v>#REF!</v>
      </c>
      <c r="P8" s="124" t="e">
        <f>SUM(#REF!+O8)</f>
        <v>#REF!</v>
      </c>
      <c r="Q8" s="63"/>
    </row>
    <row r="9" spans="1:20" x14ac:dyDescent="0.25">
      <c r="A9" s="64">
        <v>41481</v>
      </c>
      <c r="B9" s="65">
        <f t="shared" si="0"/>
        <v>41224</v>
      </c>
      <c r="C9" s="66"/>
      <c r="D9" s="31">
        <v>6</v>
      </c>
      <c r="E9" s="32"/>
      <c r="F9" s="159">
        <v>45928.029600000002</v>
      </c>
      <c r="G9" s="130"/>
      <c r="H9" s="154">
        <v>47817.008399999999</v>
      </c>
      <c r="I9" s="133"/>
      <c r="J9" s="164">
        <v>49808.945999999996</v>
      </c>
      <c r="K9" s="31"/>
      <c r="L9" s="151">
        <v>50667.286200000002</v>
      </c>
      <c r="M9" s="173"/>
      <c r="N9" s="151">
        <v>53658.344400000002</v>
      </c>
      <c r="O9" s="128" t="e">
        <f>SUM(#REF!*0.04)</f>
        <v>#REF!</v>
      </c>
      <c r="P9" s="124" t="e">
        <f>SUM(#REF!+O9)</f>
        <v>#REF!</v>
      </c>
      <c r="Q9" s="63"/>
      <c r="T9" s="121"/>
    </row>
    <row r="10" spans="1:20" x14ac:dyDescent="0.25">
      <c r="A10" s="64">
        <v>41997</v>
      </c>
      <c r="B10" s="65">
        <f t="shared" si="0"/>
        <v>41781</v>
      </c>
      <c r="C10" s="66"/>
      <c r="D10" s="31">
        <v>7</v>
      </c>
      <c r="E10" s="32"/>
      <c r="F10" s="159">
        <v>46129.744800000008</v>
      </c>
      <c r="G10" s="130"/>
      <c r="H10" s="154">
        <v>48424.2552</v>
      </c>
      <c r="I10" s="133"/>
      <c r="J10" s="164">
        <v>50395.180800000002</v>
      </c>
      <c r="K10" s="31"/>
      <c r="L10" s="151">
        <v>51295.544999999998</v>
      </c>
      <c r="M10" s="173"/>
      <c r="N10" s="151">
        <v>54669.0216</v>
      </c>
      <c r="O10" s="128" t="e">
        <f>SUM(#REF!*0.04)</f>
        <v>#REF!</v>
      </c>
      <c r="P10" s="124" t="e">
        <f>SUM(#REF!+O10)</f>
        <v>#REF!</v>
      </c>
      <c r="Q10" s="63"/>
    </row>
    <row r="11" spans="1:20" x14ac:dyDescent="0.25">
      <c r="A11" s="64">
        <v>42628</v>
      </c>
      <c r="B11" s="65">
        <f t="shared" si="0"/>
        <v>42297</v>
      </c>
      <c r="C11" s="66"/>
      <c r="D11" s="31">
        <v>8</v>
      </c>
      <c r="E11" s="32"/>
      <c r="F11" s="159">
        <v>46579.401600000005</v>
      </c>
      <c r="G11" s="130"/>
      <c r="H11" s="154">
        <v>49103.993399999999</v>
      </c>
      <c r="I11" s="133"/>
      <c r="J11" s="164">
        <v>51111.69</v>
      </c>
      <c r="K11" s="31"/>
      <c r="L11" s="151">
        <v>52230.579000000005</v>
      </c>
      <c r="M11" s="173"/>
      <c r="N11" s="151">
        <v>55664.990400000002</v>
      </c>
      <c r="O11" s="128" t="e">
        <f>SUM(#REF!*0.04)</f>
        <v>#REF!</v>
      </c>
      <c r="P11" s="124" t="e">
        <f>SUM(#REF!+O11)</f>
        <v>#REF!</v>
      </c>
      <c r="Q11" s="63"/>
    </row>
    <row r="12" spans="1:20" x14ac:dyDescent="0.25">
      <c r="A12" s="64">
        <v>43418</v>
      </c>
      <c r="B12" s="65">
        <f t="shared" si="0"/>
        <v>42928</v>
      </c>
      <c r="C12" s="66"/>
      <c r="D12" s="31">
        <v>9</v>
      </c>
      <c r="E12" s="32"/>
      <c r="F12" s="159">
        <v>47092.094400000002</v>
      </c>
      <c r="G12" s="130"/>
      <c r="H12" s="154">
        <v>49787.934000000001</v>
      </c>
      <c r="I12" s="133"/>
      <c r="J12" s="164">
        <v>51829.249800000005</v>
      </c>
      <c r="K12" s="31"/>
      <c r="L12" s="151">
        <v>53477.641200000005</v>
      </c>
      <c r="M12" s="173"/>
      <c r="N12" s="151">
        <v>57015.011399999996</v>
      </c>
      <c r="O12" s="128" t="e">
        <f>SUM(#REF!*0.04)</f>
        <v>#REF!</v>
      </c>
      <c r="P12" s="124" t="e">
        <f>SUM(#REF!+O12)</f>
        <v>#REF!</v>
      </c>
      <c r="Q12" s="63"/>
    </row>
    <row r="13" spans="1:20" x14ac:dyDescent="0.25">
      <c r="A13" s="64">
        <v>43601</v>
      </c>
      <c r="B13" s="65">
        <f t="shared" si="0"/>
        <v>43718</v>
      </c>
      <c r="C13" s="66"/>
      <c r="D13" s="31">
        <v>10</v>
      </c>
      <c r="E13" s="32"/>
      <c r="F13" s="159">
        <v>47677.278600000005</v>
      </c>
      <c r="G13" s="130"/>
      <c r="H13" s="154">
        <v>50622.110400000005</v>
      </c>
      <c r="I13" s="133"/>
      <c r="J13" s="164">
        <v>52619.300999999999</v>
      </c>
      <c r="K13" s="31"/>
      <c r="L13" s="151">
        <v>54493.571400000001</v>
      </c>
      <c r="M13" s="173"/>
      <c r="N13" s="151">
        <v>58085.572800000002</v>
      </c>
      <c r="O13" s="128" t="e">
        <f>SUM(#REF!*0.04)</f>
        <v>#REF!</v>
      </c>
      <c r="P13" s="124" t="e">
        <f>SUM(#REF!+O13)</f>
        <v>#REF!</v>
      </c>
      <c r="Q13" s="63"/>
    </row>
    <row r="14" spans="1:20" x14ac:dyDescent="0.25">
      <c r="A14" s="64">
        <v>44439</v>
      </c>
      <c r="B14" s="65">
        <f t="shared" si="0"/>
        <v>43901</v>
      </c>
      <c r="C14" s="66"/>
      <c r="D14" s="31">
        <v>11</v>
      </c>
      <c r="E14" s="32"/>
      <c r="F14" s="159">
        <v>48219.388200000001</v>
      </c>
      <c r="G14" s="130"/>
      <c r="H14" s="154">
        <v>51916.4496</v>
      </c>
      <c r="I14" s="133"/>
      <c r="J14" s="164">
        <v>53980.878600000004</v>
      </c>
      <c r="K14" s="31"/>
      <c r="L14" s="151">
        <v>55942.3488</v>
      </c>
      <c r="M14" s="173"/>
      <c r="N14" s="151">
        <v>59643.6126</v>
      </c>
      <c r="O14" s="128" t="e">
        <f>SUM(#REF!*0.04)</f>
        <v>#REF!</v>
      </c>
      <c r="P14" s="124" t="e">
        <f>SUM(#REF!+O14)</f>
        <v>#REF!</v>
      </c>
      <c r="Q14" s="63"/>
    </row>
    <row r="15" spans="1:20" x14ac:dyDescent="0.25">
      <c r="A15" s="64">
        <v>44626</v>
      </c>
      <c r="B15" s="65">
        <f t="shared" si="0"/>
        <v>44739</v>
      </c>
      <c r="C15" s="66"/>
      <c r="D15" s="31">
        <v>12</v>
      </c>
      <c r="E15" s="32"/>
      <c r="F15" s="159">
        <v>48882.316800000001</v>
      </c>
      <c r="G15" s="130"/>
      <c r="H15" s="154">
        <v>52857.787199999999</v>
      </c>
      <c r="I15" s="133"/>
      <c r="J15" s="164">
        <v>55013.618399999999</v>
      </c>
      <c r="K15" s="31"/>
      <c r="L15" s="151">
        <v>57007.657200000001</v>
      </c>
      <c r="M15" s="173"/>
      <c r="N15" s="151">
        <v>60807.6774</v>
      </c>
      <c r="O15" s="128" t="e">
        <f>SUM(#REF!*0.04)</f>
        <v>#REF!</v>
      </c>
      <c r="P15" s="124" t="e">
        <f>SUM(#REF!+O15)</f>
        <v>#REF!</v>
      </c>
      <c r="Q15" s="63"/>
    </row>
    <row r="16" spans="1:20" x14ac:dyDescent="0.25">
      <c r="A16" s="64">
        <v>45458</v>
      </c>
      <c r="B16" s="65">
        <f t="shared" si="0"/>
        <v>44926</v>
      </c>
      <c r="C16" s="66"/>
      <c r="D16" s="31">
        <v>13</v>
      </c>
      <c r="E16" s="32"/>
      <c r="F16" s="159">
        <v>49712.290800000002</v>
      </c>
      <c r="G16" s="130"/>
      <c r="H16" s="154">
        <v>53055.3</v>
      </c>
      <c r="I16" s="133"/>
      <c r="J16" s="164">
        <v>55233.193800000001</v>
      </c>
      <c r="K16" s="31"/>
      <c r="L16" s="151">
        <v>57221.979599999999</v>
      </c>
      <c r="M16" s="173"/>
      <c r="N16" s="151">
        <v>61016.746800000001</v>
      </c>
      <c r="O16" s="128" t="e">
        <f>SUM(#REF!*0.04)</f>
        <v>#REF!</v>
      </c>
      <c r="P16" s="124" t="e">
        <f>SUM(#REF!+O16)</f>
        <v>#REF!</v>
      </c>
      <c r="Q16" s="63"/>
    </row>
    <row r="17" spans="1:17" x14ac:dyDescent="0.25">
      <c r="A17" s="64">
        <v>45652</v>
      </c>
      <c r="B17" s="65">
        <f t="shared" si="0"/>
        <v>45758</v>
      </c>
      <c r="C17" s="66"/>
      <c r="D17" s="31">
        <v>14</v>
      </c>
      <c r="E17" s="32"/>
      <c r="F17" s="159">
        <v>49904.550599999995</v>
      </c>
      <c r="G17" s="130"/>
      <c r="H17" s="154">
        <v>54051.268799999998</v>
      </c>
      <c r="I17" s="133"/>
      <c r="J17" s="164">
        <v>56299.552800000005</v>
      </c>
      <c r="K17" s="31"/>
      <c r="L17" s="151">
        <v>58309.350599999998</v>
      </c>
      <c r="M17" s="173"/>
      <c r="N17" s="151">
        <v>62192.368200000004</v>
      </c>
      <c r="O17" s="128" t="e">
        <f>SUM(#REF!*0.04)</f>
        <v>#REF!</v>
      </c>
      <c r="P17" s="124" t="e">
        <f>SUM(#REF!+O17)</f>
        <v>#REF!</v>
      </c>
      <c r="Q17" s="63"/>
    </row>
    <row r="18" spans="1:17" x14ac:dyDescent="0.25">
      <c r="A18" s="64">
        <v>46526</v>
      </c>
      <c r="B18" s="65">
        <f t="shared" si="0"/>
        <v>45952</v>
      </c>
      <c r="C18" s="66"/>
      <c r="D18" s="31">
        <v>15</v>
      </c>
      <c r="E18" s="32"/>
      <c r="F18" s="159">
        <v>50784.953399999999</v>
      </c>
      <c r="G18" s="130"/>
      <c r="H18" s="154">
        <v>54230.921399999999</v>
      </c>
      <c r="I18" s="133"/>
      <c r="J18" s="164">
        <v>56485.509000000005</v>
      </c>
      <c r="K18" s="31"/>
      <c r="L18" s="151">
        <v>58539.432000000001</v>
      </c>
      <c r="M18" s="173"/>
      <c r="N18" s="151">
        <v>62421.399000000005</v>
      </c>
      <c r="O18" s="128" t="e">
        <f>SUM(#REF!*0.04)</f>
        <v>#REF!</v>
      </c>
      <c r="P18" s="124" t="e">
        <f>SUM(#REF!+O18)</f>
        <v>#REF!</v>
      </c>
      <c r="Q18" s="63"/>
    </row>
    <row r="19" spans="1:17" x14ac:dyDescent="0.25">
      <c r="A19" s="64">
        <v>46538</v>
      </c>
      <c r="B19" s="65">
        <f t="shared" si="0"/>
        <v>46826</v>
      </c>
      <c r="C19" s="66"/>
      <c r="D19" s="31">
        <v>16</v>
      </c>
      <c r="E19" s="32"/>
      <c r="F19" s="159">
        <v>50981.4156</v>
      </c>
      <c r="G19" s="130"/>
      <c r="H19" s="154">
        <v>55259.4588</v>
      </c>
      <c r="I19" s="133"/>
      <c r="J19" s="164">
        <v>57572.880000000005</v>
      </c>
      <c r="K19" s="31"/>
      <c r="L19" s="151">
        <v>59643.6126</v>
      </c>
      <c r="M19" s="173"/>
      <c r="N19" s="151">
        <v>63634.842000000004</v>
      </c>
      <c r="O19" s="128" t="e">
        <f>SUM(#REF!*0.04)</f>
        <v>#REF!</v>
      </c>
      <c r="P19" s="124" t="e">
        <f>SUM(#REF!+O19)</f>
        <v>#REF!</v>
      </c>
      <c r="Q19" s="63"/>
    </row>
    <row r="20" spans="1:17" x14ac:dyDescent="0.25">
      <c r="A20" s="64">
        <v>47224</v>
      </c>
      <c r="B20" s="65">
        <f t="shared" si="0"/>
        <v>46838</v>
      </c>
      <c r="C20" s="66"/>
      <c r="D20" s="31">
        <v>17</v>
      </c>
      <c r="E20" s="32"/>
      <c r="F20" s="159">
        <v>51855.514800000004</v>
      </c>
      <c r="G20" s="130"/>
      <c r="H20" s="154">
        <v>55477.983600000007</v>
      </c>
      <c r="I20" s="133"/>
      <c r="J20" s="164">
        <v>57780.898800000003</v>
      </c>
      <c r="K20" s="31"/>
      <c r="L20" s="151">
        <v>59884.200000000004</v>
      </c>
      <c r="M20" s="173"/>
      <c r="N20" s="151">
        <v>63837.607800000005</v>
      </c>
      <c r="O20" s="128" t="e">
        <f>SUM(#REF!*0.04)</f>
        <v>#REF!</v>
      </c>
      <c r="P20" s="124" t="e">
        <f>SUM(#REF!+O20)</f>
        <v>#REF!</v>
      </c>
      <c r="Q20" s="63"/>
    </row>
    <row r="21" spans="1:17" x14ac:dyDescent="0.25">
      <c r="A21" s="64">
        <v>47432</v>
      </c>
      <c r="B21" s="65">
        <f t="shared" si="0"/>
        <v>47524</v>
      </c>
      <c r="C21" s="66"/>
      <c r="D21" s="31">
        <v>18</v>
      </c>
      <c r="E21" s="32"/>
      <c r="F21" s="159">
        <v>52059.331200000001</v>
      </c>
      <c r="G21" s="130"/>
      <c r="H21" s="154">
        <v>56511.774000000005</v>
      </c>
      <c r="I21" s="133"/>
      <c r="J21" s="164">
        <v>58879.826399999998</v>
      </c>
      <c r="K21" s="31"/>
      <c r="L21" s="151">
        <v>61021.999800000005</v>
      </c>
      <c r="M21" s="173"/>
      <c r="N21" s="151">
        <v>65078.366399999999</v>
      </c>
      <c r="O21" s="128" t="e">
        <f>SUM(#REF!*0.04)</f>
        <v>#REF!</v>
      </c>
      <c r="P21" s="124" t="e">
        <f>SUM(#REF!+O21)</f>
        <v>#REF!</v>
      </c>
      <c r="Q21" s="63"/>
    </row>
    <row r="22" spans="1:17" x14ac:dyDescent="0.25">
      <c r="A22" s="64">
        <v>47937</v>
      </c>
      <c r="B22" s="65">
        <f t="shared" si="0"/>
        <v>47732</v>
      </c>
      <c r="C22" s="66"/>
      <c r="D22" s="31">
        <v>19</v>
      </c>
      <c r="E22" s="32"/>
      <c r="F22" s="159">
        <v>52977.5556</v>
      </c>
      <c r="G22" s="130"/>
      <c r="H22" s="154">
        <v>56523.330600000001</v>
      </c>
      <c r="I22" s="133"/>
      <c r="J22" s="164">
        <v>58892.433600000004</v>
      </c>
      <c r="K22" s="31"/>
      <c r="L22" s="151">
        <v>61033.556400000001</v>
      </c>
      <c r="M22" s="173"/>
      <c r="N22" s="151">
        <v>65090.973600000005</v>
      </c>
      <c r="O22" s="128" t="e">
        <f>SUM(#REF!*0.04)</f>
        <v>#REF!</v>
      </c>
      <c r="P22" s="124" t="e">
        <f>SUM(#REF!+O22)</f>
        <v>#REF!</v>
      </c>
      <c r="Q22" s="63"/>
    </row>
    <row r="23" spans="1:17" x14ac:dyDescent="0.25">
      <c r="A23" s="64">
        <v>48012</v>
      </c>
      <c r="B23" s="65">
        <f t="shared" si="0"/>
        <v>48237</v>
      </c>
      <c r="C23" s="66"/>
      <c r="D23" s="31">
        <v>20</v>
      </c>
      <c r="E23" s="32"/>
      <c r="F23" s="159">
        <v>52990.162800000006</v>
      </c>
      <c r="G23" s="130"/>
      <c r="H23" s="154">
        <v>57353.304600000003</v>
      </c>
      <c r="I23" s="133"/>
      <c r="J23" s="164">
        <v>59799.1014</v>
      </c>
      <c r="K23" s="31"/>
      <c r="L23" s="151">
        <v>62001.159000000007</v>
      </c>
      <c r="M23" s="173"/>
      <c r="N23" s="151">
        <v>66139.472399999999</v>
      </c>
      <c r="O23" s="128" t="e">
        <f>SUM(#REF!*0.04)</f>
        <v>#REF!</v>
      </c>
      <c r="P23" s="124" t="e">
        <f>SUM(#REF!+O23)</f>
        <v>#REF!</v>
      </c>
      <c r="Q23" s="63"/>
    </row>
    <row r="24" spans="1:17" x14ac:dyDescent="0.25">
      <c r="A24" s="64">
        <v>48087</v>
      </c>
      <c r="B24" s="65">
        <f t="shared" si="0"/>
        <v>48312</v>
      </c>
      <c r="C24" s="66"/>
      <c r="D24" s="31">
        <v>21</v>
      </c>
      <c r="E24" s="32"/>
      <c r="F24" s="159">
        <v>53710.874400000008</v>
      </c>
      <c r="G24" s="130"/>
      <c r="H24" s="154">
        <v>57571.829400000002</v>
      </c>
      <c r="I24" s="133"/>
      <c r="J24" s="164">
        <v>60017.626200000006</v>
      </c>
      <c r="K24" s="31"/>
      <c r="L24" s="151">
        <v>62219.683799999999</v>
      </c>
      <c r="M24" s="173"/>
      <c r="N24" s="151">
        <v>66357.997199999998</v>
      </c>
      <c r="O24" s="128" t="e">
        <f>SUM(#REF!*0.04)</f>
        <v>#REF!</v>
      </c>
      <c r="P24" s="124" t="e">
        <f>SUM(#REF!+O24)</f>
        <v>#REF!</v>
      </c>
      <c r="Q24" s="63"/>
    </row>
    <row r="25" spans="1:17" x14ac:dyDescent="0.25">
      <c r="A25" s="64">
        <v>48162</v>
      </c>
      <c r="B25" s="65">
        <f t="shared" si="0"/>
        <v>48387</v>
      </c>
      <c r="C25" s="66"/>
      <c r="D25" s="31">
        <v>22</v>
      </c>
      <c r="E25" s="32"/>
      <c r="F25" s="159">
        <v>53929.3992</v>
      </c>
      <c r="G25" s="130"/>
      <c r="H25" s="154">
        <v>58216.897800000006</v>
      </c>
      <c r="I25" s="133"/>
      <c r="J25" s="164">
        <v>60733.084800000004</v>
      </c>
      <c r="K25" s="31"/>
      <c r="L25" s="151">
        <v>62978.217000000004</v>
      </c>
      <c r="M25" s="173"/>
      <c r="N25" s="151">
        <v>67232.096399999995</v>
      </c>
      <c r="O25" s="128" t="e">
        <f>SUM(#REF!*0.04)</f>
        <v>#REF!</v>
      </c>
      <c r="P25" s="124" t="e">
        <f>SUM(#REF!+O25)</f>
        <v>#REF!</v>
      </c>
      <c r="Q25" s="63"/>
    </row>
    <row r="26" spans="1:17" x14ac:dyDescent="0.25">
      <c r="A26" s="64">
        <v>48237</v>
      </c>
      <c r="B26" s="65">
        <f t="shared" si="0"/>
        <v>48462</v>
      </c>
      <c r="C26" s="66"/>
      <c r="D26" s="31">
        <v>23</v>
      </c>
      <c r="E26" s="32"/>
      <c r="F26" s="159">
        <v>54459.9522</v>
      </c>
      <c r="G26" s="130"/>
      <c r="H26" s="154">
        <v>58295.692800000004</v>
      </c>
      <c r="I26" s="133"/>
      <c r="J26" s="164">
        <v>60811.879800000002</v>
      </c>
      <c r="K26" s="31"/>
      <c r="L26" s="151">
        <v>63057.012000000002</v>
      </c>
      <c r="M26" s="173"/>
      <c r="N26" s="151">
        <v>67310.891399999993</v>
      </c>
      <c r="O26" s="128" t="e">
        <f>SUM(#REF!*0.04)</f>
        <v>#REF!</v>
      </c>
      <c r="P26" s="124" t="e">
        <f>SUM(#REF!+O26)</f>
        <v>#REF!</v>
      </c>
      <c r="Q26" s="63"/>
    </row>
    <row r="27" spans="1:17" x14ac:dyDescent="0.25">
      <c r="A27" s="64">
        <v>48312</v>
      </c>
      <c r="B27" s="65">
        <f t="shared" si="0"/>
        <v>48537</v>
      </c>
      <c r="C27" s="66"/>
      <c r="D27" s="31">
        <v>24</v>
      </c>
      <c r="E27" s="32"/>
      <c r="F27" s="159">
        <v>54538.747199999998</v>
      </c>
      <c r="G27" s="130"/>
      <c r="H27" s="154">
        <v>58374.487800000003</v>
      </c>
      <c r="I27" s="133"/>
      <c r="J27" s="164">
        <v>60890.674800000008</v>
      </c>
      <c r="K27" s="31"/>
      <c r="L27" s="151">
        <v>63135.807000000001</v>
      </c>
      <c r="M27" s="173"/>
      <c r="N27" s="151">
        <v>67389.686400000006</v>
      </c>
      <c r="O27" s="128" t="e">
        <f>SUM(#REF!*0.04)</f>
        <v>#REF!</v>
      </c>
      <c r="P27" s="124" t="e">
        <f>SUM(#REF!+O27)</f>
        <v>#REF!</v>
      </c>
      <c r="Q27" s="63"/>
    </row>
    <row r="28" spans="1:17" x14ac:dyDescent="0.25">
      <c r="A28" s="64">
        <v>48387</v>
      </c>
      <c r="B28" s="65">
        <f t="shared" si="0"/>
        <v>48612</v>
      </c>
      <c r="C28" s="66"/>
      <c r="D28" s="31">
        <v>25</v>
      </c>
      <c r="E28" s="32"/>
      <c r="F28" s="159">
        <v>54617.542199999996</v>
      </c>
      <c r="G28" s="130"/>
      <c r="H28" s="154">
        <v>58453.282800000001</v>
      </c>
      <c r="I28" s="133"/>
      <c r="J28" s="164">
        <v>60969.469800000006</v>
      </c>
      <c r="K28" s="31"/>
      <c r="L28" s="151">
        <v>63214.602000000006</v>
      </c>
      <c r="M28" s="173"/>
      <c r="N28" s="151">
        <v>67468.481400000004</v>
      </c>
      <c r="O28" s="128" t="e">
        <f>SUM(#REF!*0.04)</f>
        <v>#REF!</v>
      </c>
      <c r="P28" s="124" t="e">
        <f>SUM(#REF!+O28)</f>
        <v>#REF!</v>
      </c>
      <c r="Q28" s="63"/>
    </row>
    <row r="29" spans="1:17" x14ac:dyDescent="0.25">
      <c r="A29" s="64">
        <v>48769</v>
      </c>
      <c r="B29" s="65">
        <f t="shared" si="0"/>
        <v>48687</v>
      </c>
      <c r="C29" s="66"/>
      <c r="D29" s="31">
        <v>26</v>
      </c>
      <c r="E29" s="32"/>
      <c r="F29" s="159">
        <v>54696.337200000002</v>
      </c>
      <c r="G29" s="130"/>
      <c r="H29" s="154">
        <v>58532.077800000006</v>
      </c>
      <c r="I29" s="133"/>
      <c r="J29" s="164">
        <v>61048.264800000004</v>
      </c>
      <c r="K29" s="31"/>
      <c r="L29" s="151">
        <v>63293.397000000004</v>
      </c>
      <c r="M29" s="173"/>
      <c r="N29" s="151">
        <v>67547.276400000002</v>
      </c>
      <c r="O29" s="128" t="e">
        <f>SUM(#REF!*0.04)</f>
        <v>#REF!</v>
      </c>
      <c r="P29" s="124" t="e">
        <f>SUM(#REF!+O29)</f>
        <v>#REF!</v>
      </c>
      <c r="Q29" s="63"/>
    </row>
    <row r="30" spans="1:17" x14ac:dyDescent="0.25">
      <c r="A30" s="64">
        <v>48844</v>
      </c>
      <c r="B30" s="65">
        <f t="shared" si="0"/>
        <v>49069</v>
      </c>
      <c r="C30" s="66"/>
      <c r="D30" s="31">
        <v>27</v>
      </c>
      <c r="E30" s="32"/>
      <c r="F30" s="159">
        <v>54775.1322</v>
      </c>
      <c r="G30" s="130"/>
      <c r="H30" s="154">
        <v>58610.872800000005</v>
      </c>
      <c r="I30" s="133"/>
      <c r="J30" s="164">
        <v>61127.059800000003</v>
      </c>
      <c r="K30" s="31"/>
      <c r="L30" s="151">
        <v>63372.192000000003</v>
      </c>
      <c r="M30" s="173"/>
      <c r="N30" s="151">
        <v>67626.071400000001</v>
      </c>
      <c r="O30" s="128" t="e">
        <f>SUM(#REF!*0.04)</f>
        <v>#REF!</v>
      </c>
      <c r="P30" s="124" t="e">
        <f>SUM(#REF!+O30)</f>
        <v>#REF!</v>
      </c>
      <c r="Q30" s="63"/>
    </row>
    <row r="31" spans="1:17" x14ac:dyDescent="0.25">
      <c r="A31" s="64">
        <v>48919</v>
      </c>
      <c r="B31" s="65">
        <f t="shared" si="0"/>
        <v>49144</v>
      </c>
      <c r="C31" s="66"/>
      <c r="D31" s="31">
        <v>28</v>
      </c>
      <c r="E31" s="32"/>
      <c r="F31" s="159">
        <v>54853.927199999998</v>
      </c>
      <c r="G31" s="130"/>
      <c r="H31" s="154">
        <v>58689.667800000003</v>
      </c>
      <c r="I31" s="133"/>
      <c r="J31" s="164">
        <v>61205.854800000008</v>
      </c>
      <c r="K31" s="31"/>
      <c r="L31" s="151">
        <v>63450.987000000001</v>
      </c>
      <c r="M31" s="173"/>
      <c r="N31" s="151">
        <v>67704.866400000014</v>
      </c>
      <c r="O31" s="128" t="e">
        <f>SUM(#REF!*0.04)</f>
        <v>#REF!</v>
      </c>
      <c r="P31" s="124" t="e">
        <f>SUM(#REF!+O31)</f>
        <v>#REF!</v>
      </c>
      <c r="Q31" s="63"/>
    </row>
    <row r="32" spans="1:17" x14ac:dyDescent="0.25">
      <c r="A32" s="64">
        <v>48994</v>
      </c>
      <c r="B32" s="65">
        <f t="shared" si="0"/>
        <v>49219</v>
      </c>
      <c r="C32" s="66"/>
      <c r="D32" s="31">
        <v>29</v>
      </c>
      <c r="E32" s="32"/>
      <c r="F32" s="159">
        <v>54932.722199999997</v>
      </c>
      <c r="G32" s="130"/>
      <c r="H32" s="154">
        <v>58812.588000000003</v>
      </c>
      <c r="I32" s="133"/>
      <c r="J32" s="164">
        <v>61328.775000000001</v>
      </c>
      <c r="K32" s="31"/>
      <c r="L32" s="151">
        <v>63573.907200000001</v>
      </c>
      <c r="M32" s="173"/>
      <c r="N32" s="151">
        <v>67827.786600000007</v>
      </c>
      <c r="O32" s="128" t="e">
        <f>SUM(#REF!*0.04)</f>
        <v>#REF!</v>
      </c>
      <c r="P32" s="124" t="e">
        <f>SUM(#REF!+O32)</f>
        <v>#REF!</v>
      </c>
      <c r="Q32" s="63"/>
    </row>
    <row r="33" spans="1:17" x14ac:dyDescent="0.25">
      <c r="A33" s="64">
        <v>49069</v>
      </c>
      <c r="B33" s="65">
        <f t="shared" si="0"/>
        <v>49294</v>
      </c>
      <c r="C33" s="66"/>
      <c r="D33" s="31">
        <v>30</v>
      </c>
      <c r="E33" s="32"/>
      <c r="F33" s="159">
        <v>55334.051399999997</v>
      </c>
      <c r="G33" s="130"/>
      <c r="H33" s="154">
        <v>58891.383000000002</v>
      </c>
      <c r="I33" s="133"/>
      <c r="J33" s="164">
        <v>61407.57</v>
      </c>
      <c r="K33" s="31"/>
      <c r="L33" s="151">
        <v>63652.7022</v>
      </c>
      <c r="M33" s="173"/>
      <c r="N33" s="151">
        <v>67906.581600000005</v>
      </c>
      <c r="O33" s="128" t="e">
        <f>SUM(#REF!*0.04)</f>
        <v>#REF!</v>
      </c>
      <c r="P33" s="124" t="e">
        <f>SUM(#REF!+O33)</f>
        <v>#REF!</v>
      </c>
      <c r="Q33" s="63"/>
    </row>
    <row r="34" spans="1:17" ht="16.5" thickBot="1" x14ac:dyDescent="0.3">
      <c r="A34" s="64">
        <v>49289</v>
      </c>
      <c r="B34" s="65">
        <v>49589</v>
      </c>
      <c r="C34" s="66"/>
      <c r="D34" s="138" t="s">
        <v>8</v>
      </c>
      <c r="E34" s="139"/>
      <c r="F34" s="160">
        <v>55412.846400000002</v>
      </c>
      <c r="G34" s="140"/>
      <c r="H34" s="155">
        <v>58970.178</v>
      </c>
      <c r="I34" s="141"/>
      <c r="J34" s="165">
        <v>61486.364999999998</v>
      </c>
      <c r="K34" s="138"/>
      <c r="L34" s="152">
        <v>63731.497199999998</v>
      </c>
      <c r="M34" s="174"/>
      <c r="N34" s="152">
        <v>67985.376600000003</v>
      </c>
      <c r="O34" s="145" t="e">
        <f>SUM(#REF!*0.04)</f>
        <v>#REF!</v>
      </c>
      <c r="P34" s="125" t="e">
        <f>SUM(#REF!+O34)</f>
        <v>#REF!</v>
      </c>
      <c r="Q34" s="63"/>
    </row>
    <row r="35" spans="1:17" ht="30.6" customHeight="1" x14ac:dyDescent="0.25">
      <c r="A35" s="72"/>
      <c r="B35" s="65"/>
      <c r="D35" s="238" t="s">
        <v>13</v>
      </c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136"/>
      <c r="P35" s="137"/>
      <c r="Q35" s="137"/>
    </row>
    <row r="36" spans="1:17" ht="61.9" customHeight="1" thickBot="1" x14ac:dyDescent="0.3">
      <c r="D36" s="209" t="s">
        <v>10</v>
      </c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118"/>
      <c r="P36" s="119"/>
      <c r="Q36" s="117"/>
    </row>
    <row r="37" spans="1:17" x14ac:dyDescent="0.25">
      <c r="C37" s="74"/>
    </row>
  </sheetData>
  <mergeCells count="2">
    <mergeCell ref="D36:N36"/>
    <mergeCell ref="D35:N35"/>
  </mergeCells>
  <pageMargins left="0.95" right="0.7" top="1.2604166666666701" bottom="0.5" header="0.3" footer="0.3"/>
  <pageSetup scale="77" orientation="landscape" r:id="rId1"/>
  <headerFooter>
    <oddHeader>&amp;L&amp;"-,Bold"&amp;14EFFECTIVE JULY 1, 2022&amp;C&amp;"-,Bold"&amp;16WARREN COUNTY SCHOOLS SALARY SCHEDULE
TN BASIC EDUCATION PROGRAM SALARY SCHEDULE
&amp;KC00000SYSTEM-WIDE
&amp;K0000002022-2023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2021-22 System Wide Certified</vt:lpstr>
      <vt:lpstr>2021-22 Teachers and Principals</vt:lpstr>
      <vt:lpstr>2022-23 Teachers and Princi (2)</vt:lpstr>
      <vt:lpstr>2022-23 System Wide Certifi (2)</vt:lpstr>
      <vt:lpstr>'2021-22 System Wide Certified'!Print_Area</vt:lpstr>
      <vt:lpstr>'2021-22 Teachers and Principals'!Print_Area</vt:lpstr>
      <vt:lpstr>'2022-23 System Wide Certifi (2)'!Print_Area</vt:lpstr>
      <vt:lpstr>'2022-23 Teachers and Princi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 Wanamaker</dc:creator>
  <cp:lastModifiedBy>Amelia Floyd</cp:lastModifiedBy>
  <cp:lastPrinted>2022-06-09T19:27:06Z</cp:lastPrinted>
  <dcterms:created xsi:type="dcterms:W3CDTF">2019-04-25T18:05:27Z</dcterms:created>
  <dcterms:modified xsi:type="dcterms:W3CDTF">2022-07-29T19:46:24Z</dcterms:modified>
</cp:coreProperties>
</file>