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haring\"/>
    </mc:Choice>
  </mc:AlternateContent>
  <xr:revisionPtr revIDLastSave="0" documentId="13_ncr:1_{61C041CA-1FBD-4778-9049-816F7ADD0609}" xr6:coauthVersionLast="47" xr6:coauthVersionMax="47" xr10:uidLastSave="{00000000-0000-0000-0000-000000000000}"/>
  <bookViews>
    <workbookView xWindow="-120" yWindow="-120" windowWidth="29040" windowHeight="15840" xr2:uid="{E4628D54-81D7-4948-A7A1-5472BB69ED83}"/>
  </bookViews>
  <sheets>
    <sheet name="Champaran" sheetId="1" r:id="rId1"/>
  </sheets>
  <externalReferences>
    <externalReference r:id="rId2"/>
    <externalReference r:id="rId3"/>
  </externalReferences>
  <definedNames>
    <definedName name="_Fill" localSheetId="0" hidden="1">#REF!</definedName>
    <definedName name="_Fill" hidden="1">#REF!</definedName>
    <definedName name="a" localSheetId="0">#REF!</definedName>
    <definedName name="a">#REF!</definedName>
    <definedName name="_xlnm.Database" localSheetId="0">#REF!</definedName>
    <definedName name="_xlnm.Database">#REF!</definedName>
    <definedName name="dy" localSheetId="0">#REF!</definedName>
    <definedName name="dy">#REF!</definedName>
    <definedName name="eg" localSheetId="0">'[2]aug''10'!#REF!</definedName>
    <definedName name="eg">'[2]aug''10'!#REF!</definedName>
    <definedName name="pr" localSheetId="0">#REF!</definedName>
    <definedName name="pr">#REF!</definedName>
    <definedName name="pri" localSheetId="0">#REF!</definedName>
    <definedName name="pri">#REF!</definedName>
    <definedName name="_xlnm.Print_Area" localSheetId="0">Champaran!$A$1:$K$53</definedName>
    <definedName name="_xlnm.Print_Area">#REF!</definedName>
    <definedName name="_xlnm.Print_Titles">#N/A</definedName>
    <definedName name="PUNJABNATIONALBANK" localSheetId="0">#REF!</definedName>
    <definedName name="PUNJABNATIONALBANK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3" i="1" l="1"/>
  <c r="E53" i="1"/>
  <c r="D53" i="1"/>
  <c r="C53" i="1"/>
  <c r="B53" i="1"/>
  <c r="A53" i="1"/>
  <c r="K52" i="1"/>
  <c r="J52" i="1"/>
  <c r="I52" i="1"/>
  <c r="H52" i="1"/>
  <c r="G52" i="1"/>
  <c r="K49" i="1"/>
  <c r="J49" i="1"/>
  <c r="I49" i="1"/>
  <c r="H49" i="1"/>
  <c r="G49" i="1"/>
  <c r="F49" i="1"/>
  <c r="E49" i="1"/>
  <c r="D49" i="1"/>
  <c r="C49" i="1"/>
  <c r="B49" i="1"/>
  <c r="A49" i="1"/>
  <c r="K45" i="1"/>
  <c r="J45" i="1"/>
  <c r="I45" i="1"/>
  <c r="H45" i="1"/>
  <c r="G45" i="1"/>
  <c r="E45" i="1"/>
  <c r="D45" i="1"/>
  <c r="C45" i="1"/>
  <c r="B45" i="1"/>
  <c r="F45" i="1" s="1"/>
  <c r="E44" i="1"/>
  <c r="D44" i="1"/>
  <c r="C44" i="1"/>
  <c r="B44" i="1"/>
  <c r="F44" i="1" s="1"/>
  <c r="K41" i="1"/>
  <c r="J41" i="1"/>
  <c r="I41" i="1"/>
  <c r="H41" i="1"/>
  <c r="G41" i="1"/>
  <c r="F41" i="1"/>
  <c r="E41" i="1"/>
  <c r="D41" i="1"/>
  <c r="C41" i="1"/>
  <c r="B41" i="1"/>
  <c r="A41" i="1"/>
  <c r="K37" i="1"/>
  <c r="J37" i="1"/>
  <c r="I37" i="1"/>
  <c r="H37" i="1"/>
  <c r="G37" i="1"/>
  <c r="F37" i="1"/>
  <c r="E37" i="1"/>
  <c r="D37" i="1"/>
  <c r="C37" i="1"/>
  <c r="B37" i="1"/>
  <c r="A37" i="1"/>
  <c r="K33" i="1"/>
  <c r="J33" i="1"/>
  <c r="I33" i="1"/>
  <c r="H33" i="1"/>
  <c r="G33" i="1"/>
  <c r="F33" i="1"/>
  <c r="E33" i="1"/>
  <c r="D33" i="1"/>
  <c r="C33" i="1"/>
  <c r="B33" i="1"/>
  <c r="A33" i="1"/>
  <c r="I29" i="1"/>
  <c r="H29" i="1"/>
  <c r="G29" i="1"/>
  <c r="F29" i="1"/>
  <c r="E29" i="1"/>
  <c r="D29" i="1"/>
  <c r="C29" i="1"/>
  <c r="K29" i="1" s="1"/>
  <c r="B29" i="1"/>
  <c r="J29" i="1" s="1"/>
  <c r="I28" i="1"/>
  <c r="H28" i="1"/>
  <c r="G28" i="1"/>
  <c r="F28" i="1"/>
  <c r="E28" i="1"/>
  <c r="D28" i="1"/>
  <c r="C28" i="1"/>
  <c r="K28" i="1" s="1"/>
  <c r="B28" i="1"/>
  <c r="J28" i="1" s="1"/>
  <c r="K23" i="1"/>
  <c r="I23" i="1"/>
  <c r="G23" i="1"/>
  <c r="H23" i="1" s="1"/>
  <c r="J23" i="1" s="1"/>
  <c r="F23" i="1"/>
  <c r="E23" i="1"/>
  <c r="D23" i="1"/>
  <c r="C23" i="1"/>
  <c r="B23" i="1"/>
  <c r="D22" i="1"/>
  <c r="C22" i="1"/>
  <c r="B22" i="1"/>
  <c r="G21" i="1"/>
  <c r="D21" i="1"/>
  <c r="C21" i="1"/>
  <c r="B21" i="1"/>
  <c r="K20" i="1"/>
  <c r="I20" i="1"/>
  <c r="G20" i="1"/>
  <c r="J20" i="1" s="1"/>
  <c r="E20" i="1"/>
  <c r="D20" i="1"/>
  <c r="F20" i="1" s="1"/>
  <c r="C20" i="1"/>
  <c r="B20" i="1"/>
  <c r="I19" i="1"/>
  <c r="J19" i="1" s="1"/>
  <c r="G19" i="1"/>
  <c r="H19" i="1" s="1"/>
  <c r="E19" i="1"/>
  <c r="K19" i="1" s="1"/>
  <c r="D19" i="1"/>
  <c r="C19" i="1"/>
  <c r="B19" i="1"/>
  <c r="K18" i="1"/>
  <c r="I18" i="1"/>
  <c r="G18" i="1"/>
  <c r="J18" i="1" s="1"/>
  <c r="E18" i="1"/>
  <c r="D18" i="1"/>
  <c r="F18" i="1" s="1"/>
  <c r="C18" i="1"/>
  <c r="B18" i="1"/>
  <c r="I17" i="1"/>
  <c r="J17" i="1" s="1"/>
  <c r="G17" i="1"/>
  <c r="H17" i="1" s="1"/>
  <c r="E17" i="1"/>
  <c r="D17" i="1"/>
  <c r="C17" i="1"/>
  <c r="B17" i="1"/>
  <c r="K16" i="1"/>
  <c r="I16" i="1"/>
  <c r="G16" i="1"/>
  <c r="J16" i="1" s="1"/>
  <c r="E16" i="1"/>
  <c r="D16" i="1"/>
  <c r="F16" i="1" s="1"/>
  <c r="C16" i="1"/>
  <c r="B16" i="1"/>
  <c r="I15" i="1"/>
  <c r="J15" i="1" s="1"/>
  <c r="G15" i="1"/>
  <c r="H15" i="1" s="1"/>
  <c r="E15" i="1"/>
  <c r="K15" i="1" s="1"/>
  <c r="D15" i="1"/>
  <c r="C15" i="1"/>
  <c r="B15" i="1"/>
  <c r="I13" i="1"/>
  <c r="I14" i="1" s="1"/>
  <c r="G13" i="1"/>
  <c r="H13" i="1" s="1"/>
  <c r="E13" i="1"/>
  <c r="E14" i="1" s="1"/>
  <c r="D13" i="1"/>
  <c r="C13" i="1"/>
  <c r="B13" i="1"/>
  <c r="B14" i="1" s="1"/>
  <c r="K12" i="1"/>
  <c r="I12" i="1"/>
  <c r="G12" i="1"/>
  <c r="J12" i="1" s="1"/>
  <c r="E12" i="1"/>
  <c r="D12" i="1"/>
  <c r="F12" i="1" s="1"/>
  <c r="C12" i="1"/>
  <c r="C14" i="1" s="1"/>
  <c r="B12" i="1"/>
  <c r="I11" i="1"/>
  <c r="J11" i="1" s="1"/>
  <c r="G11" i="1"/>
  <c r="H11" i="1" s="1"/>
  <c r="E11" i="1"/>
  <c r="K11" i="1" s="1"/>
  <c r="D11" i="1"/>
  <c r="C11" i="1"/>
  <c r="B11" i="1"/>
  <c r="K7" i="1"/>
  <c r="I7" i="1"/>
  <c r="F7" i="1"/>
  <c r="D7" i="1"/>
  <c r="J6" i="1"/>
  <c r="G6" i="1"/>
  <c r="B6" i="1"/>
  <c r="G5" i="1"/>
  <c r="B5" i="1"/>
  <c r="K17" i="1" l="1"/>
  <c r="F11" i="1"/>
  <c r="F13" i="1"/>
  <c r="J13" i="1"/>
  <c r="D14" i="1"/>
  <c r="F14" i="1" s="1"/>
  <c r="F15" i="1"/>
  <c r="H16" i="1"/>
  <c r="F17" i="1"/>
  <c r="H18" i="1"/>
  <c r="F19" i="1"/>
  <c r="H20" i="1"/>
  <c r="G14" i="1"/>
  <c r="K13" i="1"/>
  <c r="K14" i="1" s="1"/>
  <c r="H12" i="1"/>
  <c r="J14" i="1" l="1"/>
  <c r="H14" i="1"/>
</calcChain>
</file>

<file path=xl/sharedStrings.xml><?xml version="1.0" encoding="utf-8"?>
<sst xmlns="http://schemas.openxmlformats.org/spreadsheetml/2006/main" count="165" uniqueCount="108">
  <si>
    <t>CIRCLE OFFICE : CHAMPARAN(MOTIHARI)</t>
  </si>
  <si>
    <t xml:space="preserve">                          REVIEW OF BRANCH</t>
  </si>
  <si>
    <t>Branch Name:</t>
  </si>
  <si>
    <t>Status</t>
  </si>
  <si>
    <t>D. No</t>
  </si>
  <si>
    <t>Branch Head :</t>
  </si>
  <si>
    <t>Desg.</t>
  </si>
  <si>
    <t>Since</t>
  </si>
  <si>
    <t>Staff Strength Working</t>
  </si>
  <si>
    <t>Total Officers</t>
  </si>
  <si>
    <t>SA</t>
  </si>
  <si>
    <t>Clerical (other
than SA)</t>
  </si>
  <si>
    <t>Sub. Staff</t>
  </si>
  <si>
    <t>CORE BUSINESS PARAMETERS</t>
  </si>
  <si>
    <t>(Amt in Cr.)</t>
  </si>
  <si>
    <t>PARAMETERS</t>
  </si>
  <si>
    <t>Mar'21</t>
  </si>
  <si>
    <t>Mar'22</t>
  </si>
  <si>
    <t>June'22</t>
  </si>
  <si>
    <t>Bud Jun'22</t>
  </si>
  <si>
    <t>Gap to Bud
 Jun'22</t>
  </si>
  <si>
    <t>As on 28.07.22</t>
  </si>
  <si>
    <t>Var. Mar'22</t>
  </si>
  <si>
    <t>Bud Sep'22</t>
  </si>
  <si>
    <t>Gap to Bud
 Sep'22</t>
  </si>
  <si>
    <t>Bud Mar'23</t>
  </si>
  <si>
    <t>Core Deposit</t>
  </si>
  <si>
    <t>Saving Deposit</t>
  </si>
  <si>
    <t>Current Deposit</t>
  </si>
  <si>
    <t>CASA</t>
  </si>
  <si>
    <t>Term Deposiit</t>
  </si>
  <si>
    <t>Advance</t>
  </si>
  <si>
    <t>Priority Sector</t>
  </si>
  <si>
    <t>AGRICULTURE</t>
  </si>
  <si>
    <t>MSME</t>
  </si>
  <si>
    <t>TOTAL Retail</t>
  </si>
  <si>
    <t>PROFIT(In Lakh)</t>
  </si>
  <si>
    <t>FBI(In Lakh)</t>
  </si>
  <si>
    <t>NPA(In Lakh)</t>
  </si>
  <si>
    <t xml:space="preserve">FRESH SANCTION   (EXCLUDING STAFF LOAN) </t>
  </si>
  <si>
    <t xml:space="preserve">                                                       CUMULATIVE DURING YEAR (01.04.22 to 26.07.22)                           (Amt in Lakh)</t>
  </si>
  <si>
    <t>Sanction Authority</t>
  </si>
  <si>
    <t>RETAIL</t>
  </si>
  <si>
    <t>OTHER</t>
  </si>
  <si>
    <t>TOTAL</t>
  </si>
  <si>
    <t>No of A/cs</t>
  </si>
  <si>
    <t>Amt</t>
  </si>
  <si>
    <t>BRANCH</t>
  </si>
  <si>
    <t>RAM</t>
  </si>
  <si>
    <t>Lead status at PLP from 01.04.2022 to 22.07.2022</t>
  </si>
  <si>
    <t>Housing Loan Lead Status(No.) From 01.07.22 to 22.07.22</t>
  </si>
  <si>
    <t>LEAD RECEIVED</t>
  </si>
  <si>
    <t>SANCTIONED</t>
  </si>
  <si>
    <t>PENDING</t>
  </si>
  <si>
    <t>REJECTED</t>
  </si>
  <si>
    <t>Generated</t>
  </si>
  <si>
    <t>Sanctioned</t>
  </si>
  <si>
    <t>Pending</t>
  </si>
  <si>
    <t>Amt.</t>
  </si>
  <si>
    <t>ACCOUNTS OPENING SINCE 01.04.2021 to 22.07.2022</t>
  </si>
  <si>
    <t>(Amt in Rs.)</t>
  </si>
  <si>
    <t>Saving</t>
  </si>
  <si>
    <t>Current</t>
  </si>
  <si>
    <t>LOCKER</t>
  </si>
  <si>
    <t>Opened</t>
  </si>
  <si>
    <t>Closed</t>
  </si>
  <si>
    <t>Net</t>
  </si>
  <si>
    <t>Daily Average</t>
  </si>
  <si>
    <t>Monthly Average</t>
  </si>
  <si>
    <t>Installed</t>
  </si>
  <si>
    <t>Lease Out</t>
  </si>
  <si>
    <t>Rent In Arrear</t>
  </si>
  <si>
    <t>INSPECTION &amp; AUDIT SECTION</t>
  </si>
  <si>
    <t>(Amt in Lakh)</t>
  </si>
  <si>
    <t>PENDING(No.)</t>
  </si>
  <si>
    <t>Limitation expired or Going to Expire up to 30.09.2022</t>
  </si>
  <si>
    <t>Insurance Expired As on 27.07.2022</t>
  </si>
  <si>
    <t>SUNDRY As On 27.07.22</t>
  </si>
  <si>
    <t>Suspense As on 27.07.22</t>
  </si>
  <si>
    <t>Signature  Scanning</t>
  </si>
  <si>
    <t>Pending  Account e-Veda</t>
  </si>
  <si>
    <t xml:space="preserve">CKYCR </t>
  </si>
  <si>
    <t>No.</t>
  </si>
  <si>
    <t>CATEGORY WISE PNPA (SMA2) DATA As on 27.07.2022</t>
  </si>
  <si>
    <t>PROGRESS OF MSME &amp; AGRICULTURE CAMPAIGN</t>
  </si>
  <si>
    <t>CAT.</t>
  </si>
  <si>
    <t>AGR</t>
  </si>
  <si>
    <t xml:space="preserve">MSME </t>
  </si>
  <si>
    <t>A/C</t>
  </si>
  <si>
    <t>BUD</t>
  </si>
  <si>
    <t>NPA  MANAGEMENT &amp; DEGRADATION</t>
  </si>
  <si>
    <t>As on 26.07.2022</t>
  </si>
  <si>
    <t xml:space="preserve">Terminal Level Budget </t>
  </si>
  <si>
    <t>Gap with Terminal Level Budget Sep 2022</t>
  </si>
  <si>
    <t>Reduction from Mar'22 as on 26.07.2022</t>
  </si>
  <si>
    <t>OTS in FY 2022-23</t>
  </si>
  <si>
    <t>O/S Amt.</t>
  </si>
  <si>
    <t>ATM ,DIGITAL PRODUCTS AND ACCOUNTS OPENING Since 01.04.2022 to 27.07.2022</t>
  </si>
  <si>
    <t>SOCIAL SECURITY</t>
  </si>
  <si>
    <t>Debit card isuance</t>
  </si>
  <si>
    <t>IBS</t>
  </si>
  <si>
    <t>PNB ONE</t>
  </si>
  <si>
    <t>ATM HITS</t>
  </si>
  <si>
    <t>AVAILABILITY</t>
  </si>
  <si>
    <t>PMSBY</t>
  </si>
  <si>
    <t>PMJJBY</t>
  </si>
  <si>
    <t>APY</t>
  </si>
  <si>
    <t>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</si>
</sst>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12"/>
      <name val="Arial Black"/>
      <family val="2"/>
    </font>
    <font>
      <b/>
      <sz val="11"/>
      <name val="Arial Black"/>
      <family val="2"/>
    </font>
    <font>
      <b/>
      <sz val="12"/>
      <name val="Arial"/>
      <family val="2"/>
    </font>
    <font>
      <b/>
      <sz val="11"/>
      <name val="Aharoni"/>
    </font>
    <font>
      <sz val="12"/>
      <name val="Calibri"/>
      <family val="2"/>
      <scheme val="minor"/>
    </font>
    <font>
      <b/>
      <sz val="10"/>
      <name val="Arial Black"/>
      <family val="2"/>
    </font>
    <font>
      <b/>
      <sz val="12"/>
      <name val="Arial Black"/>
      <family val="2"/>
    </font>
    <font>
      <sz val="11"/>
      <name val="Arial Black"/>
      <family val="2"/>
    </font>
    <font>
      <sz val="10"/>
      <name val="Arial"/>
      <family val="2"/>
    </font>
    <font>
      <b/>
      <sz val="11"/>
      <name val="Arial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2.5"/>
      <name val="Calibri"/>
      <family val="2"/>
      <scheme val="minor"/>
    </font>
    <font>
      <b/>
      <sz val="12.5"/>
      <name val="Calibri"/>
      <family val="2"/>
      <scheme val="minor"/>
    </font>
    <font>
      <sz val="12.5"/>
      <name val="Arial"/>
      <family val="2"/>
    </font>
    <font>
      <b/>
      <sz val="10"/>
      <name val="Arial"/>
      <family val="2"/>
    </font>
    <font>
      <b/>
      <sz val="10"/>
      <color theme="1"/>
      <name val="Arial Black"/>
      <family val="2"/>
    </font>
    <font>
      <sz val="9"/>
      <color theme="1"/>
      <name val="Calibri"/>
      <family val="2"/>
      <scheme val="minor"/>
    </font>
    <font>
      <b/>
      <sz val="12.5"/>
      <color theme="1"/>
      <name val="Calibri"/>
      <family val="2"/>
      <scheme val="minor"/>
    </font>
    <font>
      <b/>
      <sz val="12"/>
      <color theme="1"/>
      <name val="Arial Black"/>
      <family val="2"/>
    </font>
    <font>
      <b/>
      <sz val="9"/>
      <color theme="1"/>
      <name val="Arial Black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9"/>
      <name val="Arial Black"/>
      <family val="2"/>
    </font>
    <font>
      <sz val="9"/>
      <name val="Arial Black"/>
      <family val="2"/>
    </font>
    <font>
      <b/>
      <sz val="12.5"/>
      <name val="Arial Black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lightUp">
        <bgColor theme="0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2" fillId="0" borderId="0"/>
    <xf numFmtId="0" fontId="1" fillId="0" borderId="0"/>
  </cellStyleXfs>
  <cellXfs count="126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/>
    <xf numFmtId="0" fontId="10" fillId="0" borderId="2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64" fontId="13" fillId="3" borderId="4" xfId="1" applyNumberFormat="1" applyFont="1" applyFill="1" applyBorder="1"/>
    <xf numFmtId="14" fontId="4" fillId="0" borderId="4" xfId="0" applyNumberFormat="1" applyFont="1" applyBorder="1" applyAlignment="1">
      <alignment horizontal="center"/>
    </xf>
    <xf numFmtId="0" fontId="9" fillId="0" borderId="6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right"/>
    </xf>
    <xf numFmtId="0" fontId="14" fillId="0" borderId="5" xfId="0" applyFont="1" applyBorder="1" applyAlignment="1">
      <alignment horizontal="right"/>
    </xf>
    <xf numFmtId="0" fontId="4" fillId="0" borderId="0" xfId="0" applyFont="1"/>
    <xf numFmtId="0" fontId="15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4" xfId="0" applyFont="1" applyBorder="1" applyAlignment="1">
      <alignment vertical="center"/>
    </xf>
    <xf numFmtId="2" fontId="17" fillId="0" borderId="4" xfId="0" applyNumberFormat="1" applyFont="1" applyBorder="1" applyAlignment="1">
      <alignment horizontal="center" vertical="center"/>
    </xf>
    <xf numFmtId="2" fontId="18" fillId="0" borderId="4" xfId="0" applyNumberFormat="1" applyFont="1" applyBorder="1" applyAlignment="1">
      <alignment horizontal="center" vertical="center"/>
    </xf>
    <xf numFmtId="2" fontId="19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20" fillId="0" borderId="4" xfId="0" applyFont="1" applyBorder="1"/>
    <xf numFmtId="0" fontId="2" fillId="4" borderId="4" xfId="0" applyFont="1" applyFill="1" applyBorder="1" applyAlignment="1" applyProtection="1">
      <alignment horizontal="center" wrapText="1"/>
      <protection hidden="1"/>
    </xf>
    <xf numFmtId="0" fontId="2" fillId="4" borderId="4" xfId="0" applyFont="1" applyFill="1" applyBorder="1" applyAlignment="1" applyProtection="1">
      <alignment wrapText="1"/>
      <protection hidden="1"/>
    </xf>
    <xf numFmtId="0" fontId="0" fillId="4" borderId="4" xfId="0" applyFill="1" applyBorder="1" applyAlignment="1" applyProtection="1">
      <alignment wrapText="1"/>
      <protection hidden="1"/>
    </xf>
    <xf numFmtId="0" fontId="0" fillId="4" borderId="4" xfId="0" applyFill="1" applyBorder="1" applyAlignment="1" applyProtection="1">
      <alignment horizontal="center" wrapText="1"/>
      <protection hidden="1"/>
    </xf>
    <xf numFmtId="2" fontId="17" fillId="0" borderId="4" xfId="0" applyNumberFormat="1" applyFont="1" applyBorder="1" applyAlignment="1">
      <alignment horizontal="center"/>
    </xf>
    <xf numFmtId="0" fontId="21" fillId="0" borderId="0" xfId="0" applyFont="1" applyAlignment="1">
      <alignment horizontal="center" vertical="center"/>
    </xf>
    <xf numFmtId="0" fontId="22" fillId="0" borderId="0" xfId="0" applyFont="1"/>
    <xf numFmtId="0" fontId="21" fillId="0" borderId="1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2" fillId="0" borderId="0" xfId="0" applyFont="1" applyAlignment="1">
      <alignment vertical="center"/>
    </xf>
    <xf numFmtId="0" fontId="13" fillId="0" borderId="4" xfId="0" applyFont="1" applyBorder="1" applyAlignment="1">
      <alignment horizontal="center" vertical="center" wrapText="1"/>
    </xf>
    <xf numFmtId="2" fontId="20" fillId="0" borderId="4" xfId="0" applyNumberFormat="1" applyFont="1" applyBorder="1" applyAlignment="1">
      <alignment horizontal="center" vertical="center" wrapText="1"/>
    </xf>
    <xf numFmtId="2" fontId="13" fillId="0" borderId="4" xfId="0" applyNumberFormat="1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 wrapText="1"/>
    </xf>
    <xf numFmtId="0" fontId="26" fillId="0" borderId="5" xfId="0" applyFont="1" applyBorder="1" applyAlignment="1">
      <alignment horizontal="center" vertical="center" wrapText="1"/>
    </xf>
    <xf numFmtId="1" fontId="26" fillId="0" borderId="7" xfId="0" applyNumberFormat="1" applyFont="1" applyBorder="1" applyAlignment="1">
      <alignment horizontal="center" vertical="center" wrapText="1"/>
    </xf>
    <xf numFmtId="0" fontId="27" fillId="0" borderId="7" xfId="0" applyFont="1" applyBorder="1" applyAlignment="1">
      <alignment horizontal="center" vertical="center" wrapText="1"/>
    </xf>
    <xf numFmtId="0" fontId="26" fillId="0" borderId="7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/>
    </xf>
    <xf numFmtId="1" fontId="26" fillId="0" borderId="8" xfId="0" applyNumberFormat="1" applyFont="1" applyBorder="1" applyAlignment="1">
      <alignment horizontal="center" vertical="center" wrapText="1"/>
    </xf>
    <xf numFmtId="0" fontId="27" fillId="0" borderId="8" xfId="0" applyFont="1" applyBorder="1" applyAlignment="1">
      <alignment horizontal="center" vertical="center" wrapText="1"/>
    </xf>
    <xf numFmtId="0" fontId="26" fillId="0" borderId="8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/>
    </xf>
    <xf numFmtId="2" fontId="16" fillId="0" borderId="4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4" xfId="0" applyFont="1" applyBorder="1" applyAlignment="1">
      <alignment vertical="center"/>
    </xf>
    <xf numFmtId="0" fontId="28" fillId="0" borderId="4" xfId="0" applyFont="1" applyBorder="1" applyAlignment="1">
      <alignment vertical="center"/>
    </xf>
    <xf numFmtId="0" fontId="6" fillId="0" borderId="4" xfId="0" applyFont="1" applyBorder="1" applyAlignment="1">
      <alignment horizontal="center"/>
    </xf>
    <xf numFmtId="1" fontId="26" fillId="0" borderId="4" xfId="0" applyNumberFormat="1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/>
    </xf>
    <xf numFmtId="2" fontId="16" fillId="0" borderId="4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vertical="center"/>
    </xf>
    <xf numFmtId="2" fontId="3" fillId="0" borderId="0" xfId="0" applyNumberFormat="1" applyFont="1"/>
    <xf numFmtId="0" fontId="10" fillId="0" borderId="1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28" fillId="0" borderId="4" xfId="0" applyFont="1" applyBorder="1"/>
    <xf numFmtId="0" fontId="21" fillId="0" borderId="10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9" xfId="0" applyFont="1" applyBorder="1" applyAlignment="1">
      <alignment horizontal="center"/>
    </xf>
    <xf numFmtId="2" fontId="3" fillId="0" borderId="0" xfId="0" applyNumberFormat="1" applyFont="1" applyAlignment="1">
      <alignment vertical="center"/>
    </xf>
    <xf numFmtId="0" fontId="29" fillId="0" borderId="2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30" fillId="0" borderId="7" xfId="0" applyFont="1" applyBorder="1" applyAlignment="1">
      <alignment horizontal="center" vertical="center" wrapText="1"/>
    </xf>
    <xf numFmtId="0" fontId="30" fillId="0" borderId="8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31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1" fontId="18" fillId="0" borderId="4" xfId="0" applyNumberFormat="1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 wrapText="1"/>
    </xf>
    <xf numFmtId="0" fontId="32" fillId="0" borderId="4" xfId="2" applyFont="1" applyBorder="1" applyAlignment="1">
      <alignment horizontal="center" vertical="center" wrapText="1"/>
    </xf>
    <xf numFmtId="0" fontId="2" fillId="0" borderId="4" xfId="2" applyFont="1" applyBorder="1" applyAlignment="1">
      <alignment horizontal="center" vertical="center" wrapText="1"/>
    </xf>
    <xf numFmtId="0" fontId="32" fillId="0" borderId="4" xfId="0" applyFont="1" applyBorder="1" applyAlignment="1">
      <alignment horizontal="center" vertical="center" wrapText="1"/>
    </xf>
    <xf numFmtId="0" fontId="26" fillId="0" borderId="0" xfId="0" applyFont="1" applyAlignment="1">
      <alignment horizontal="center" vertical="top" wrapText="1"/>
    </xf>
    <xf numFmtId="2" fontId="32" fillId="0" borderId="4" xfId="2" applyNumberFormat="1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 wrapText="1"/>
    </xf>
    <xf numFmtId="1" fontId="33" fillId="0" borderId="3" xfId="0" applyNumberFormat="1" applyFont="1" applyBorder="1" applyAlignment="1">
      <alignment horizontal="center" vertical="center" wrapText="1"/>
    </xf>
    <xf numFmtId="0" fontId="33" fillId="0" borderId="4" xfId="0" applyFont="1" applyBorder="1" applyAlignment="1">
      <alignment vertical="center" wrapText="1"/>
    </xf>
    <xf numFmtId="0" fontId="33" fillId="0" borderId="5" xfId="0" applyFont="1" applyBorder="1" applyAlignment="1">
      <alignment vertical="center" wrapText="1"/>
    </xf>
    <xf numFmtId="0" fontId="33" fillId="0" borderId="2" xfId="0" applyFont="1" applyBorder="1" applyAlignment="1">
      <alignment horizontal="center" vertical="center" wrapText="1"/>
    </xf>
    <xf numFmtId="0" fontId="33" fillId="0" borderId="4" xfId="0" applyFont="1" applyBorder="1" applyAlignment="1">
      <alignment horizontal="center" vertical="center" wrapText="1"/>
    </xf>
    <xf numFmtId="1" fontId="33" fillId="0" borderId="4" xfId="0" applyNumberFormat="1" applyFont="1" applyBorder="1" applyAlignment="1">
      <alignment horizontal="center" vertical="top" wrapText="1"/>
    </xf>
    <xf numFmtId="2" fontId="26" fillId="0" borderId="7" xfId="0" applyNumberFormat="1" applyFont="1" applyBorder="1" applyAlignment="1">
      <alignment horizontal="center" vertical="center" wrapText="1"/>
    </xf>
    <xf numFmtId="0" fontId="26" fillId="0" borderId="4" xfId="0" applyFont="1" applyBorder="1" applyAlignment="1">
      <alignment horizontal="center" vertical="center" wrapText="1"/>
    </xf>
    <xf numFmtId="1" fontId="26" fillId="0" borderId="8" xfId="0" applyNumberFormat="1" applyFont="1" applyBorder="1" applyAlignment="1">
      <alignment horizontal="center" vertical="center" wrapText="1"/>
    </xf>
    <xf numFmtId="2" fontId="26" fillId="0" borderId="8" xfId="0" applyNumberFormat="1" applyFont="1" applyBorder="1" applyAlignment="1">
      <alignment horizontal="center" vertical="center" wrapText="1"/>
    </xf>
  </cellXfs>
  <cellStyles count="3">
    <cellStyle name="Normal" xfId="0" builtinId="0"/>
    <cellStyle name="Normal 2 2 2" xfId="1" xr:uid="{7D4CA158-27F0-4B1E-BCC3-34380B5C7394}"/>
    <cellStyle name="Normal 3" xfId="2" xr:uid="{11D831A4-CC62-43D9-A0BD-8DBD30311C77}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57150</xdr:rowOff>
    </xdr:from>
    <xdr:to>
      <xdr:col>10</xdr:col>
      <xdr:colOff>514350</xdr:colOff>
      <xdr:row>1</xdr:row>
      <xdr:rowOff>523875</xdr:rowOff>
    </xdr:to>
    <xdr:grpSp>
      <xdr:nvGrpSpPr>
        <xdr:cNvPr id="2" name="Group 3">
          <a:extLst>
            <a:ext uri="{FF2B5EF4-FFF2-40B4-BE49-F238E27FC236}">
              <a16:creationId xmlns:a16="http://schemas.microsoft.com/office/drawing/2014/main" id="{89E7AF03-9965-4FD8-8985-B58D3DAA9ED1}"/>
            </a:ext>
          </a:extLst>
        </xdr:cNvPr>
        <xdr:cNvGrpSpPr>
          <a:grpSpLocks noChangeAspect="1"/>
        </xdr:cNvGrpSpPr>
      </xdr:nvGrpSpPr>
      <xdr:grpSpPr bwMode="auto">
        <a:xfrm>
          <a:off x="0" y="209550"/>
          <a:ext cx="8115300" cy="466725"/>
          <a:chOff x="0" y="22"/>
          <a:chExt cx="793" cy="49"/>
        </a:xfrm>
      </xdr:grpSpPr>
      <xdr:sp macro="" textlink="">
        <xdr:nvSpPr>
          <xdr:cNvPr id="3" name="AutoShape 2">
            <a:extLst>
              <a:ext uri="{FF2B5EF4-FFF2-40B4-BE49-F238E27FC236}">
                <a16:creationId xmlns:a16="http://schemas.microsoft.com/office/drawing/2014/main" id="{998C9CC6-0032-9D93-ED34-2C5B71F0FC9E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0" y="22"/>
            <a:ext cx="793" cy="4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pic>
        <xdr:nvPicPr>
          <xdr:cNvPr id="4" name="Picture 4">
            <a:extLst>
              <a:ext uri="{FF2B5EF4-FFF2-40B4-BE49-F238E27FC236}">
                <a16:creationId xmlns:a16="http://schemas.microsoft.com/office/drawing/2014/main" id="{01C2496F-87C4-D318-C9BB-3C053247C4B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0" y="22"/>
            <a:ext cx="794" cy="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D/Business%20review%20meetimg/26.07.22/Daily%20Figur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hmad\Cost%20Yield\COST_YIELD%20ALL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mparan"/>
      <sheetName val="Branch detail"/>
      <sheetName val="IT"/>
      <sheetName val="IAD"/>
      <sheetName val="MKT"/>
      <sheetName val="Mar'19"/>
      <sheetName val="Credit"/>
      <sheetName val="fresh Sanc"/>
      <sheetName val="Mar'20"/>
      <sheetName val="Mar'21"/>
      <sheetName val="Jun'20"/>
      <sheetName val="Sep'20"/>
      <sheetName val="Dec'20"/>
      <sheetName val="Jun'22"/>
      <sheetName val="Jun'21"/>
      <sheetName val="Dec'21"/>
      <sheetName val="AS ON"/>
      <sheetName val="BUD 21"/>
      <sheetName val="BUD 22"/>
      <sheetName val="NPA"/>
      <sheetName val="NPA 24.02"/>
      <sheetName val="PLP"/>
      <sheetName val="BUD 23"/>
      <sheetName val="PNPA"/>
      <sheetName val="MSME Camp"/>
      <sheetName val="AC OPENING"/>
      <sheetName val="Agri Campaign"/>
      <sheetName val="HL"/>
      <sheetName val="recovery"/>
      <sheetName val="SSS"/>
    </sheetNames>
    <sheetDataSet>
      <sheetData sheetId="0"/>
      <sheetData sheetId="1">
        <row r="1">
          <cell r="A1" t="str">
            <v>D. No</v>
          </cell>
          <cell r="B1" t="str">
            <v>Name Of Branch</v>
          </cell>
          <cell r="C1" t="str">
            <v>Status</v>
          </cell>
          <cell r="D1" t="str">
            <v>CAT</v>
          </cell>
          <cell r="E1" t="str">
            <v>Name of Incubment</v>
          </cell>
          <cell r="F1" t="str">
            <v>Designation</v>
          </cell>
          <cell r="G1" t="str">
            <v>Posting Since</v>
          </cell>
          <cell r="H1" t="str">
            <v>Officer</v>
          </cell>
          <cell r="I1" t="str">
            <v>Clerk</v>
          </cell>
          <cell r="J1" t="str">
            <v>SA</v>
          </cell>
          <cell r="K1" t="str">
            <v>CL+SA</v>
          </cell>
          <cell r="L1" t="str">
            <v>SUB</v>
          </cell>
        </row>
        <row r="2">
          <cell r="A2">
            <v>349</v>
          </cell>
          <cell r="B2" t="str">
            <v>MAHARAJGANJ</v>
          </cell>
          <cell r="C2" t="str">
            <v>Semi-Urban</v>
          </cell>
          <cell r="D2" t="str">
            <v>M</v>
          </cell>
          <cell r="E2" t="str">
            <v>RAVI KUMAR</v>
          </cell>
          <cell r="F2" t="str">
            <v>CHIEF MANAGER</v>
          </cell>
          <cell r="G2">
            <v>44722</v>
          </cell>
          <cell r="H2">
            <v>3</v>
          </cell>
          <cell r="I2">
            <v>3</v>
          </cell>
          <cell r="K2">
            <v>3</v>
          </cell>
          <cell r="L2">
            <v>2</v>
          </cell>
        </row>
        <row r="3">
          <cell r="A3">
            <v>1014</v>
          </cell>
          <cell r="B3" t="str">
            <v>ASAON</v>
          </cell>
          <cell r="C3" t="str">
            <v>R</v>
          </cell>
          <cell r="D3" t="str">
            <v>M</v>
          </cell>
          <cell r="E3" t="str">
            <v>KRISHNA KUMAR SINGH</v>
          </cell>
          <cell r="F3" t="str">
            <v>Sr Manager</v>
          </cell>
          <cell r="G3">
            <v>44396</v>
          </cell>
          <cell r="H3">
            <v>3</v>
          </cell>
          <cell r="I3">
            <v>2</v>
          </cell>
          <cell r="K3">
            <v>2</v>
          </cell>
          <cell r="L3">
            <v>2</v>
          </cell>
        </row>
        <row r="4">
          <cell r="A4">
            <v>1225</v>
          </cell>
          <cell r="B4" t="str">
            <v>B.HAT</v>
          </cell>
          <cell r="C4" t="str">
            <v>R</v>
          </cell>
          <cell r="D4" t="str">
            <v>M</v>
          </cell>
          <cell r="E4" t="str">
            <v>SUNIL KUMAR</v>
          </cell>
          <cell r="F4" t="str">
            <v>MANAGER</v>
          </cell>
          <cell r="G4">
            <v>44396</v>
          </cell>
          <cell r="H4">
            <v>3</v>
          </cell>
          <cell r="I4">
            <v>3</v>
          </cell>
          <cell r="K4">
            <v>3</v>
          </cell>
          <cell r="L4">
            <v>3</v>
          </cell>
        </row>
        <row r="5">
          <cell r="A5">
            <v>1441</v>
          </cell>
          <cell r="B5" t="str">
            <v>CHITTAULI</v>
          </cell>
          <cell r="C5" t="str">
            <v>R</v>
          </cell>
          <cell r="D5" t="str">
            <v>M</v>
          </cell>
          <cell r="E5" t="str">
            <v>UDAY KUMAR</v>
          </cell>
          <cell r="F5" t="str">
            <v>Sr Manager</v>
          </cell>
          <cell r="G5">
            <v>44397</v>
          </cell>
          <cell r="H5">
            <v>3</v>
          </cell>
          <cell r="I5">
            <v>3</v>
          </cell>
          <cell r="K5">
            <v>3</v>
          </cell>
          <cell r="L5">
            <v>2</v>
          </cell>
        </row>
        <row r="6">
          <cell r="A6">
            <v>1551</v>
          </cell>
          <cell r="B6" t="str">
            <v>DON</v>
          </cell>
          <cell r="C6" t="str">
            <v>R</v>
          </cell>
          <cell r="D6" t="str">
            <v>M</v>
          </cell>
          <cell r="E6" t="str">
            <v>MADHUKAR KUMAR</v>
          </cell>
          <cell r="F6" t="str">
            <v>Sr Manager</v>
          </cell>
          <cell r="G6">
            <v>44718</v>
          </cell>
          <cell r="H6">
            <v>3</v>
          </cell>
          <cell r="I6">
            <v>3</v>
          </cell>
          <cell r="K6">
            <v>3</v>
          </cell>
          <cell r="L6">
            <v>2</v>
          </cell>
        </row>
        <row r="7">
          <cell r="A7">
            <v>1555</v>
          </cell>
          <cell r="B7" t="str">
            <v>D.D.PUR</v>
          </cell>
          <cell r="C7" t="str">
            <v>R</v>
          </cell>
          <cell r="D7" t="str">
            <v>M</v>
          </cell>
          <cell r="E7" t="str">
            <v>SHEETAL RAM</v>
          </cell>
          <cell r="F7" t="str">
            <v>Sr Manager</v>
          </cell>
          <cell r="G7">
            <v>44400</v>
          </cell>
          <cell r="H7">
            <v>3</v>
          </cell>
          <cell r="I7">
            <v>3</v>
          </cell>
          <cell r="K7">
            <v>3</v>
          </cell>
          <cell r="L7">
            <v>2</v>
          </cell>
        </row>
        <row r="8">
          <cell r="A8">
            <v>1659</v>
          </cell>
          <cell r="B8" t="str">
            <v>SIWAN</v>
          </cell>
          <cell r="C8" t="str">
            <v>Semi-Urban</v>
          </cell>
          <cell r="D8" t="str">
            <v>M</v>
          </cell>
          <cell r="E8" t="str">
            <v>VIKASH BIHARI</v>
          </cell>
          <cell r="F8" t="str">
            <v>CHIEF MANAGER</v>
          </cell>
          <cell r="G8">
            <v>44714</v>
          </cell>
          <cell r="H8">
            <v>4</v>
          </cell>
          <cell r="I8">
            <v>4</v>
          </cell>
          <cell r="J8">
            <v>1</v>
          </cell>
          <cell r="K8">
            <v>5</v>
          </cell>
          <cell r="L8">
            <v>2</v>
          </cell>
        </row>
        <row r="9">
          <cell r="A9">
            <v>1927</v>
          </cell>
          <cell r="B9" t="str">
            <v>GAMBHIRAR</v>
          </cell>
          <cell r="C9" t="str">
            <v>Rural</v>
          </cell>
          <cell r="D9" t="str">
            <v>S</v>
          </cell>
          <cell r="E9" t="str">
            <v>MANOJ KUMAR</v>
          </cell>
          <cell r="F9" t="str">
            <v>MANAGER</v>
          </cell>
          <cell r="G9">
            <v>44396</v>
          </cell>
          <cell r="H9">
            <v>2</v>
          </cell>
          <cell r="I9">
            <v>2</v>
          </cell>
          <cell r="K9">
            <v>2</v>
          </cell>
          <cell r="L9">
            <v>2</v>
          </cell>
        </row>
        <row r="10">
          <cell r="A10">
            <v>2366</v>
          </cell>
          <cell r="B10" t="str">
            <v>KAROM</v>
          </cell>
          <cell r="C10" t="str">
            <v>Rural</v>
          </cell>
          <cell r="D10" t="str">
            <v>M</v>
          </cell>
          <cell r="E10" t="str">
            <v>PUSPENDRA KUMAR</v>
          </cell>
          <cell r="F10" t="str">
            <v>MANAGER</v>
          </cell>
          <cell r="G10">
            <v>44718</v>
          </cell>
          <cell r="H10">
            <v>2</v>
          </cell>
          <cell r="I10">
            <v>2</v>
          </cell>
          <cell r="K10">
            <v>2</v>
          </cell>
          <cell r="L10">
            <v>2</v>
          </cell>
        </row>
        <row r="11">
          <cell r="A11">
            <v>2400</v>
          </cell>
          <cell r="B11" t="str">
            <v>BHITTI</v>
          </cell>
          <cell r="C11" t="str">
            <v>Rural</v>
          </cell>
          <cell r="D11" t="str">
            <v>M</v>
          </cell>
          <cell r="E11" t="str">
            <v>ABHIMANYU RAM</v>
          </cell>
          <cell r="F11" t="str">
            <v>Sr Manager</v>
          </cell>
          <cell r="G11">
            <v>44722</v>
          </cell>
          <cell r="H11">
            <v>3</v>
          </cell>
          <cell r="I11">
            <v>3</v>
          </cell>
          <cell r="K11">
            <v>3</v>
          </cell>
          <cell r="L11">
            <v>2</v>
          </cell>
        </row>
        <row r="12">
          <cell r="A12">
            <v>3002</v>
          </cell>
          <cell r="B12" t="str">
            <v>RAJAPUR</v>
          </cell>
          <cell r="C12" t="str">
            <v>Rural</v>
          </cell>
          <cell r="D12" t="str">
            <v>M</v>
          </cell>
          <cell r="E12" t="str">
            <v>KUNDAN KR SINGH</v>
          </cell>
          <cell r="F12" t="str">
            <v>Sr Manager</v>
          </cell>
          <cell r="G12">
            <v>44397</v>
          </cell>
          <cell r="H12">
            <v>3</v>
          </cell>
          <cell r="I12">
            <v>3</v>
          </cell>
          <cell r="K12">
            <v>3</v>
          </cell>
          <cell r="L12">
            <v>3</v>
          </cell>
        </row>
        <row r="13">
          <cell r="A13">
            <v>9912</v>
          </cell>
          <cell r="B13" t="str">
            <v>ST.ROAD SIWAN</v>
          </cell>
          <cell r="C13" t="str">
            <v>Semi-Urban</v>
          </cell>
          <cell r="D13" t="str">
            <v>M</v>
          </cell>
          <cell r="E13" t="str">
            <v>Md ARFIN KHAN</v>
          </cell>
          <cell r="F13" t="str">
            <v>Sr Manager</v>
          </cell>
          <cell r="G13">
            <v>44722</v>
          </cell>
          <cell r="H13">
            <v>3</v>
          </cell>
          <cell r="I13">
            <v>3</v>
          </cell>
          <cell r="K13">
            <v>3</v>
          </cell>
          <cell r="L13">
            <v>1</v>
          </cell>
        </row>
        <row r="14">
          <cell r="A14">
            <v>859</v>
          </cell>
          <cell r="B14" t="str">
            <v>SUGAULI</v>
          </cell>
          <cell r="C14" t="str">
            <v>Semi-Urban</v>
          </cell>
          <cell r="D14" t="str">
            <v>M</v>
          </cell>
          <cell r="E14" t="str">
            <v>JAWED IQUBAL</v>
          </cell>
          <cell r="F14" t="str">
            <v>SR MANAGER</v>
          </cell>
          <cell r="G14">
            <v>44718</v>
          </cell>
          <cell r="H14">
            <v>3</v>
          </cell>
          <cell r="I14">
            <v>3</v>
          </cell>
          <cell r="K14">
            <v>3</v>
          </cell>
          <cell r="L14">
            <v>2</v>
          </cell>
        </row>
        <row r="15">
          <cell r="A15">
            <v>1562</v>
          </cell>
          <cell r="B15" t="str">
            <v>LAKHAURA</v>
          </cell>
          <cell r="C15" t="str">
            <v>Rural</v>
          </cell>
          <cell r="D15" t="str">
            <v>S</v>
          </cell>
          <cell r="E15" t="str">
            <v>DHIRAJ KUMAR</v>
          </cell>
          <cell r="F15" t="str">
            <v>MANAGER</v>
          </cell>
          <cell r="G15">
            <v>44718</v>
          </cell>
          <cell r="H15">
            <v>2</v>
          </cell>
          <cell r="I15">
            <v>2</v>
          </cell>
          <cell r="K15">
            <v>2</v>
          </cell>
          <cell r="L15">
            <v>3</v>
          </cell>
        </row>
        <row r="16">
          <cell r="A16">
            <v>1564</v>
          </cell>
          <cell r="B16" t="str">
            <v>SRIPUR</v>
          </cell>
          <cell r="C16" t="str">
            <v>Rural</v>
          </cell>
          <cell r="D16" t="str">
            <v>S</v>
          </cell>
          <cell r="E16" t="str">
            <v>PRABHAT SHANKAR</v>
          </cell>
          <cell r="F16" t="str">
            <v>Sr Manager</v>
          </cell>
          <cell r="G16">
            <v>44133</v>
          </cell>
          <cell r="H16">
            <v>2</v>
          </cell>
          <cell r="I16">
            <v>2</v>
          </cell>
          <cell r="K16">
            <v>2</v>
          </cell>
          <cell r="L16">
            <v>2</v>
          </cell>
        </row>
        <row r="17">
          <cell r="A17">
            <v>1695</v>
          </cell>
          <cell r="B17" t="str">
            <v>N.G.GANG</v>
          </cell>
          <cell r="C17" t="str">
            <v>Rural</v>
          </cell>
          <cell r="D17" t="str">
            <v>S</v>
          </cell>
          <cell r="E17" t="str">
            <v>SHAILESH KUMAR</v>
          </cell>
          <cell r="F17" t="str">
            <v>Manager</v>
          </cell>
          <cell r="G17">
            <v>44718</v>
          </cell>
          <cell r="H17">
            <v>2</v>
          </cell>
          <cell r="I17">
            <v>2</v>
          </cell>
          <cell r="K17">
            <v>2</v>
          </cell>
          <cell r="L17">
            <v>3</v>
          </cell>
        </row>
        <row r="18">
          <cell r="A18">
            <v>1791</v>
          </cell>
          <cell r="B18" t="str">
            <v>P.PAKRI</v>
          </cell>
          <cell r="C18" t="str">
            <v>Rural</v>
          </cell>
          <cell r="D18" t="str">
            <v>S</v>
          </cell>
          <cell r="E18" t="str">
            <v>PAWAN KUMAR SONI</v>
          </cell>
          <cell r="F18" t="str">
            <v>Manager</v>
          </cell>
          <cell r="G18">
            <v>44718</v>
          </cell>
          <cell r="H18">
            <v>3</v>
          </cell>
          <cell r="I18">
            <v>2</v>
          </cell>
          <cell r="K18">
            <v>2</v>
          </cell>
          <cell r="L18">
            <v>2</v>
          </cell>
        </row>
        <row r="19">
          <cell r="A19">
            <v>2292</v>
          </cell>
          <cell r="B19" t="str">
            <v>LAUKHAN</v>
          </cell>
          <cell r="C19" t="str">
            <v>Rural</v>
          </cell>
          <cell r="D19" t="str">
            <v>S</v>
          </cell>
          <cell r="E19" t="str">
            <v>RITESH KUMAR</v>
          </cell>
          <cell r="F19" t="str">
            <v>MANAGER</v>
          </cell>
          <cell r="G19">
            <v>44718</v>
          </cell>
          <cell r="H19">
            <v>2</v>
          </cell>
          <cell r="I19">
            <v>2</v>
          </cell>
          <cell r="K19">
            <v>2</v>
          </cell>
          <cell r="L19">
            <v>2</v>
          </cell>
        </row>
        <row r="20">
          <cell r="A20">
            <v>2513</v>
          </cell>
          <cell r="B20" t="str">
            <v>MOTIHARI</v>
          </cell>
          <cell r="C20" t="str">
            <v>Semi-Urban</v>
          </cell>
          <cell r="D20" t="str">
            <v>M</v>
          </cell>
          <cell r="E20" t="str">
            <v>DHANANJAY KUMAR</v>
          </cell>
          <cell r="F20" t="str">
            <v>CHIEF MANAGER</v>
          </cell>
          <cell r="G20">
            <v>44397</v>
          </cell>
          <cell r="H20">
            <v>7</v>
          </cell>
          <cell r="I20">
            <v>3</v>
          </cell>
          <cell r="J20">
            <v>1</v>
          </cell>
          <cell r="K20">
            <v>4</v>
          </cell>
          <cell r="L20">
            <v>3</v>
          </cell>
        </row>
        <row r="21">
          <cell r="A21">
            <v>4108</v>
          </cell>
          <cell r="B21" t="str">
            <v>RAXAUL</v>
          </cell>
          <cell r="C21" t="str">
            <v>Semi-Urban</v>
          </cell>
          <cell r="D21" t="str">
            <v>M</v>
          </cell>
          <cell r="E21" t="str">
            <v>VIKASH KUMAR UPADHAYAY</v>
          </cell>
          <cell r="F21" t="str">
            <v>SR MANAGER</v>
          </cell>
          <cell r="G21">
            <v>44718</v>
          </cell>
          <cell r="H21">
            <v>3</v>
          </cell>
          <cell r="I21">
            <v>2</v>
          </cell>
          <cell r="K21">
            <v>2</v>
          </cell>
          <cell r="L21">
            <v>2</v>
          </cell>
        </row>
        <row r="22">
          <cell r="A22">
            <v>5974</v>
          </cell>
          <cell r="B22" t="str">
            <v>KASBA MEHSI</v>
          </cell>
          <cell r="C22" t="str">
            <v>Rural</v>
          </cell>
          <cell r="D22" t="str">
            <v>S</v>
          </cell>
          <cell r="E22" t="str">
            <v>ABHAY RANJAN</v>
          </cell>
          <cell r="F22" t="str">
            <v>Manager</v>
          </cell>
          <cell r="G22">
            <v>44399</v>
          </cell>
          <cell r="H22">
            <v>2</v>
          </cell>
          <cell r="I22">
            <v>3</v>
          </cell>
          <cell r="K22">
            <v>3</v>
          </cell>
          <cell r="L22">
            <v>2</v>
          </cell>
        </row>
        <row r="23">
          <cell r="A23">
            <v>7211</v>
          </cell>
          <cell r="B23" t="str">
            <v>CHAKIYA</v>
          </cell>
          <cell r="C23" t="str">
            <v>Semi-Urban</v>
          </cell>
          <cell r="D23" t="str">
            <v>M</v>
          </cell>
          <cell r="E23" t="str">
            <v>MUKESH Kr VERMA</v>
          </cell>
          <cell r="F23" t="str">
            <v>SR MANAGER</v>
          </cell>
          <cell r="G23">
            <v>44396</v>
          </cell>
          <cell r="H23">
            <v>2</v>
          </cell>
          <cell r="I23">
            <v>3</v>
          </cell>
          <cell r="K23">
            <v>3</v>
          </cell>
          <cell r="L23">
            <v>2</v>
          </cell>
        </row>
        <row r="24">
          <cell r="A24">
            <v>9881</v>
          </cell>
          <cell r="B24" t="str">
            <v>BARIYARPUR</v>
          </cell>
          <cell r="C24" t="str">
            <v>Semi-Urban</v>
          </cell>
          <cell r="D24" t="str">
            <v>S</v>
          </cell>
          <cell r="E24" t="str">
            <v>ANUJ KUMAR RAVI</v>
          </cell>
          <cell r="F24" t="str">
            <v>Manager</v>
          </cell>
          <cell r="G24">
            <v>44718</v>
          </cell>
          <cell r="H24">
            <v>3</v>
          </cell>
          <cell r="I24">
            <v>2</v>
          </cell>
          <cell r="J24">
            <v>1</v>
          </cell>
          <cell r="K24">
            <v>3</v>
          </cell>
          <cell r="L24">
            <v>2</v>
          </cell>
        </row>
        <row r="25">
          <cell r="A25">
            <v>9908</v>
          </cell>
          <cell r="B25" t="str">
            <v>NAUWADIH</v>
          </cell>
          <cell r="C25" t="str">
            <v>Rural</v>
          </cell>
          <cell r="D25" t="str">
            <v>S</v>
          </cell>
          <cell r="E25" t="str">
            <v>ABHISHEK PRIYADARSHI</v>
          </cell>
          <cell r="F25" t="str">
            <v>Manager</v>
          </cell>
          <cell r="G25">
            <v>44718</v>
          </cell>
          <cell r="H25">
            <v>2</v>
          </cell>
          <cell r="I25">
            <v>2</v>
          </cell>
          <cell r="K25">
            <v>2</v>
          </cell>
          <cell r="L25">
            <v>2</v>
          </cell>
        </row>
        <row r="26">
          <cell r="A26">
            <v>80</v>
          </cell>
          <cell r="B26" t="str">
            <v>BAGHA</v>
          </cell>
          <cell r="C26" t="str">
            <v>Semi-Urban</v>
          </cell>
          <cell r="D26" t="str">
            <v>M</v>
          </cell>
          <cell r="E26" t="str">
            <v>SUDHANSHU SAURABH</v>
          </cell>
          <cell r="F26" t="str">
            <v>Sr Manager</v>
          </cell>
          <cell r="G26">
            <v>44425</v>
          </cell>
          <cell r="H26">
            <v>4</v>
          </cell>
          <cell r="I26">
            <v>2</v>
          </cell>
          <cell r="K26">
            <v>2</v>
          </cell>
          <cell r="L26">
            <v>3</v>
          </cell>
        </row>
        <row r="27">
          <cell r="A27">
            <v>780</v>
          </cell>
          <cell r="B27" t="str">
            <v>MAJHAULIA</v>
          </cell>
          <cell r="C27" t="str">
            <v>Rural</v>
          </cell>
          <cell r="D27" t="str">
            <v>M</v>
          </cell>
          <cell r="E27" t="str">
            <v>RANJIT KUMAR</v>
          </cell>
          <cell r="F27" t="str">
            <v>Sr Manager</v>
          </cell>
          <cell r="G27">
            <v>44718</v>
          </cell>
          <cell r="H27">
            <v>3</v>
          </cell>
          <cell r="I27">
            <v>4</v>
          </cell>
          <cell r="K27">
            <v>4</v>
          </cell>
          <cell r="L27">
            <v>2</v>
          </cell>
        </row>
        <row r="28">
          <cell r="A28">
            <v>1563</v>
          </cell>
          <cell r="B28" t="str">
            <v>MEHURA</v>
          </cell>
          <cell r="C28" t="str">
            <v>Rural</v>
          </cell>
          <cell r="D28" t="str">
            <v>S</v>
          </cell>
          <cell r="E28" t="str">
            <v>AJAY SINGH</v>
          </cell>
          <cell r="F28" t="str">
            <v>MANAGER</v>
          </cell>
          <cell r="G28">
            <v>44439</v>
          </cell>
          <cell r="H28">
            <v>2</v>
          </cell>
          <cell r="I28">
            <v>1</v>
          </cell>
          <cell r="K28">
            <v>1</v>
          </cell>
          <cell r="L28">
            <v>2</v>
          </cell>
        </row>
        <row r="29">
          <cell r="A29">
            <v>2295</v>
          </cell>
          <cell r="B29" t="str">
            <v>INERWA</v>
          </cell>
          <cell r="C29" t="str">
            <v>Rural</v>
          </cell>
          <cell r="D29" t="str">
            <v>S</v>
          </cell>
          <cell r="E29" t="str">
            <v>RISHAB RANJAN</v>
          </cell>
          <cell r="F29" t="str">
            <v>MANAGER</v>
          </cell>
          <cell r="G29">
            <v>44396</v>
          </cell>
          <cell r="H29">
            <v>2</v>
          </cell>
          <cell r="I29">
            <v>2</v>
          </cell>
          <cell r="K29">
            <v>2</v>
          </cell>
          <cell r="L29">
            <v>2</v>
          </cell>
        </row>
        <row r="30">
          <cell r="A30">
            <v>3939</v>
          </cell>
          <cell r="B30" t="str">
            <v>BETTIAH</v>
          </cell>
          <cell r="C30" t="str">
            <v>Semi-Urban</v>
          </cell>
          <cell r="D30" t="str">
            <v>M</v>
          </cell>
          <cell r="E30" t="str">
            <v>JAY PRAKASH</v>
          </cell>
          <cell r="F30" t="str">
            <v>Chief Manager</v>
          </cell>
          <cell r="G30">
            <v>44389</v>
          </cell>
          <cell r="H30">
            <v>5</v>
          </cell>
          <cell r="I30">
            <v>4</v>
          </cell>
          <cell r="K30">
            <v>4</v>
          </cell>
          <cell r="L30">
            <v>3</v>
          </cell>
        </row>
        <row r="31">
          <cell r="A31">
            <v>7164</v>
          </cell>
          <cell r="B31" t="str">
            <v xml:space="preserve">NARAIPUR </v>
          </cell>
          <cell r="C31" t="str">
            <v>Semi-Urban</v>
          </cell>
          <cell r="D31" t="str">
            <v>M</v>
          </cell>
          <cell r="E31" t="str">
            <v>SANDEEP KUMAR</v>
          </cell>
          <cell r="F31" t="str">
            <v>Sr MANAGER</v>
          </cell>
          <cell r="G31">
            <v>44396</v>
          </cell>
          <cell r="H31">
            <v>4</v>
          </cell>
          <cell r="I31">
            <v>2</v>
          </cell>
          <cell r="K31">
            <v>2</v>
          </cell>
          <cell r="L31">
            <v>3</v>
          </cell>
        </row>
        <row r="32">
          <cell r="A32">
            <v>7212</v>
          </cell>
          <cell r="B32" t="str">
            <v>NARKATIYAGANJ</v>
          </cell>
          <cell r="C32" t="str">
            <v>Semi-Urban</v>
          </cell>
          <cell r="D32" t="str">
            <v>M</v>
          </cell>
          <cell r="E32" t="str">
            <v>RAJESH KUMAR</v>
          </cell>
          <cell r="F32" t="str">
            <v>Sr Manager</v>
          </cell>
          <cell r="G32">
            <v>44396</v>
          </cell>
          <cell r="H32">
            <v>4</v>
          </cell>
          <cell r="I32">
            <v>3</v>
          </cell>
          <cell r="K32">
            <v>3</v>
          </cell>
          <cell r="L32">
            <v>2</v>
          </cell>
        </row>
        <row r="33">
          <cell r="A33">
            <v>7214</v>
          </cell>
          <cell r="B33" t="str">
            <v>SURSAND</v>
          </cell>
          <cell r="C33" t="str">
            <v>Semi-Urban</v>
          </cell>
          <cell r="E33" t="str">
            <v>BIJAY KUMAR</v>
          </cell>
          <cell r="F33" t="str">
            <v>MANAGER</v>
          </cell>
          <cell r="G33">
            <v>44720</v>
          </cell>
          <cell r="H33">
            <v>2</v>
          </cell>
          <cell r="I33">
            <v>2</v>
          </cell>
          <cell r="J33">
            <v>0</v>
          </cell>
          <cell r="K33">
            <v>2</v>
          </cell>
          <cell r="L33">
            <v>2</v>
          </cell>
        </row>
        <row r="34">
          <cell r="A34">
            <v>9911</v>
          </cell>
          <cell r="B34" t="str">
            <v>SUP RD BETTIAH</v>
          </cell>
          <cell r="C34" t="str">
            <v>Semi-Urban</v>
          </cell>
          <cell r="D34" t="str">
            <v>S</v>
          </cell>
          <cell r="E34" t="str">
            <v>AJESH</v>
          </cell>
          <cell r="F34" t="str">
            <v>MANAGER</v>
          </cell>
          <cell r="G34">
            <v>44720</v>
          </cell>
          <cell r="H34">
            <v>2</v>
          </cell>
          <cell r="I34">
            <v>2</v>
          </cell>
          <cell r="K34">
            <v>2</v>
          </cell>
          <cell r="L34">
            <v>2</v>
          </cell>
        </row>
        <row r="35">
          <cell r="A35">
            <v>9950</v>
          </cell>
          <cell r="B35" t="str">
            <v>RAMNAGAR</v>
          </cell>
          <cell r="C35" t="str">
            <v>Semi-Urban</v>
          </cell>
          <cell r="D35" t="str">
            <v>S</v>
          </cell>
          <cell r="E35" t="str">
            <v>SANTOSH KUMAR</v>
          </cell>
          <cell r="F35" t="str">
            <v>MANAGER</v>
          </cell>
          <cell r="G35">
            <v>44720</v>
          </cell>
          <cell r="H35">
            <v>2</v>
          </cell>
          <cell r="I35">
            <v>2</v>
          </cell>
          <cell r="K35">
            <v>2</v>
          </cell>
          <cell r="L35">
            <v>1</v>
          </cell>
        </row>
        <row r="36">
          <cell r="A36">
            <v>1750</v>
          </cell>
          <cell r="B36" t="str">
            <v>D.KALAN</v>
          </cell>
          <cell r="C36" t="str">
            <v>Rural</v>
          </cell>
          <cell r="D36" t="str">
            <v>S</v>
          </cell>
          <cell r="E36" t="str">
            <v>SUDHANSHU KR JHA</v>
          </cell>
          <cell r="F36" t="str">
            <v>MANAGER</v>
          </cell>
          <cell r="G36">
            <v>44718</v>
          </cell>
          <cell r="H36">
            <v>2</v>
          </cell>
          <cell r="I36">
            <v>2</v>
          </cell>
          <cell r="J36">
            <v>1</v>
          </cell>
          <cell r="K36">
            <v>3</v>
          </cell>
          <cell r="L36">
            <v>3</v>
          </cell>
        </row>
        <row r="37">
          <cell r="A37">
            <v>1779</v>
          </cell>
          <cell r="B37" t="str">
            <v>MOHINI</v>
          </cell>
          <cell r="C37" t="str">
            <v>Rural</v>
          </cell>
          <cell r="D37" t="str">
            <v>M</v>
          </cell>
          <cell r="E37" t="str">
            <v>SHITAL CHANDAN</v>
          </cell>
          <cell r="F37" t="str">
            <v>Sr Manager</v>
          </cell>
          <cell r="G37">
            <v>44718</v>
          </cell>
          <cell r="H37">
            <v>4</v>
          </cell>
          <cell r="I37">
            <v>3</v>
          </cell>
          <cell r="K37">
            <v>3</v>
          </cell>
          <cell r="L37">
            <v>2</v>
          </cell>
        </row>
        <row r="38">
          <cell r="A38">
            <v>1790</v>
          </cell>
          <cell r="B38" t="str">
            <v>PANDAUL</v>
          </cell>
          <cell r="C38" t="str">
            <v>Rural</v>
          </cell>
          <cell r="D38" t="str">
            <v>S</v>
          </cell>
          <cell r="E38" t="str">
            <v>SUMAN KUMAR</v>
          </cell>
          <cell r="F38" t="str">
            <v>MANAGER</v>
          </cell>
          <cell r="G38">
            <v>44046</v>
          </cell>
          <cell r="H38">
            <v>3</v>
          </cell>
          <cell r="I38">
            <v>1</v>
          </cell>
          <cell r="J38">
            <v>0</v>
          </cell>
          <cell r="K38">
            <v>1</v>
          </cell>
          <cell r="L38">
            <v>2</v>
          </cell>
        </row>
        <row r="39">
          <cell r="A39">
            <v>2296</v>
          </cell>
          <cell r="B39" t="str">
            <v>BANAUL</v>
          </cell>
          <cell r="C39" t="str">
            <v>Rural</v>
          </cell>
          <cell r="D39" t="str">
            <v>M</v>
          </cell>
          <cell r="E39" t="str">
            <v>AJITABH RANJAN</v>
          </cell>
          <cell r="F39" t="str">
            <v>Sr Manager</v>
          </cell>
          <cell r="G39">
            <v>44496</v>
          </cell>
          <cell r="H39">
            <v>3</v>
          </cell>
          <cell r="I39">
            <v>1</v>
          </cell>
          <cell r="J39">
            <v>1</v>
          </cell>
          <cell r="K39">
            <v>2</v>
          </cell>
          <cell r="L39">
            <v>2</v>
          </cell>
        </row>
        <row r="40">
          <cell r="A40">
            <v>4992</v>
          </cell>
          <cell r="B40" t="str">
            <v>SITAMARHI</v>
          </cell>
          <cell r="C40" t="str">
            <v>Semi-Urban</v>
          </cell>
          <cell r="D40" t="str">
            <v>M</v>
          </cell>
          <cell r="E40" t="str">
            <v>SHISHIR KUMAR</v>
          </cell>
          <cell r="F40" t="str">
            <v>Sr Manager</v>
          </cell>
          <cell r="G40">
            <v>44396</v>
          </cell>
          <cell r="H40">
            <v>3</v>
          </cell>
          <cell r="I40">
            <v>3</v>
          </cell>
          <cell r="K40">
            <v>3</v>
          </cell>
          <cell r="L40">
            <v>3</v>
          </cell>
        </row>
        <row r="41">
          <cell r="A41" t="str">
            <v>06/0</v>
          </cell>
          <cell r="B41" t="str">
            <v>SURSAND</v>
          </cell>
          <cell r="C41" t="str">
            <v>Semi-Urban</v>
          </cell>
          <cell r="D41" t="str">
            <v>S</v>
          </cell>
          <cell r="E41" t="str">
            <v>BIJAY KUMAR</v>
          </cell>
          <cell r="F41" t="str">
            <v>MANAGER</v>
          </cell>
          <cell r="G41">
            <v>44718</v>
          </cell>
          <cell r="H41">
            <v>2</v>
          </cell>
          <cell r="I41">
            <v>2</v>
          </cell>
          <cell r="K41">
            <v>2</v>
          </cell>
          <cell r="L41">
            <v>3</v>
          </cell>
        </row>
        <row r="42">
          <cell r="A42">
            <v>7958</v>
          </cell>
          <cell r="B42" t="str">
            <v>RAMPUR SAIDPUR RUNI</v>
          </cell>
          <cell r="C42" t="str">
            <v>Semi-Urban</v>
          </cell>
          <cell r="D42" t="str">
            <v>S</v>
          </cell>
          <cell r="E42" t="str">
            <v>RAJIV KUMAR</v>
          </cell>
          <cell r="F42" t="str">
            <v>MANAGER</v>
          </cell>
          <cell r="G42">
            <v>44396</v>
          </cell>
          <cell r="H42">
            <v>2</v>
          </cell>
          <cell r="I42">
            <v>1</v>
          </cell>
          <cell r="K42">
            <v>1</v>
          </cell>
          <cell r="L42">
            <v>1</v>
          </cell>
        </row>
        <row r="43">
          <cell r="A43">
            <v>8902</v>
          </cell>
          <cell r="B43" t="str">
            <v>PUPRI</v>
          </cell>
          <cell r="C43" t="str">
            <v>Semi-Urban</v>
          </cell>
          <cell r="D43" t="str">
            <v>S</v>
          </cell>
          <cell r="E43" t="str">
            <v>AMAN KUMAR JHA</v>
          </cell>
          <cell r="F43" t="str">
            <v>MANAGER</v>
          </cell>
          <cell r="G43">
            <v>44400</v>
          </cell>
          <cell r="H43">
            <v>2</v>
          </cell>
          <cell r="I43">
            <v>2</v>
          </cell>
          <cell r="K43">
            <v>2</v>
          </cell>
          <cell r="L43">
            <v>2</v>
          </cell>
        </row>
        <row r="44">
          <cell r="A44">
            <v>9024</v>
          </cell>
          <cell r="B44" t="str">
            <v>SITAMARHI DUMRA</v>
          </cell>
          <cell r="C44" t="str">
            <v>Semi-Urban</v>
          </cell>
          <cell r="D44" t="str">
            <v>S</v>
          </cell>
          <cell r="E44" t="str">
            <v>R S THAKUR</v>
          </cell>
          <cell r="F44" t="str">
            <v>MANAGER</v>
          </cell>
          <cell r="G44">
            <v>44403</v>
          </cell>
          <cell r="H44">
            <v>2</v>
          </cell>
          <cell r="I44">
            <v>2</v>
          </cell>
          <cell r="K44">
            <v>2</v>
          </cell>
          <cell r="L44">
            <v>2</v>
          </cell>
        </row>
        <row r="45">
          <cell r="A45">
            <v>6583</v>
          </cell>
          <cell r="B45" t="str">
            <v>MAJORGANJ</v>
          </cell>
          <cell r="C45" t="str">
            <v>Rural</v>
          </cell>
          <cell r="D45" t="str">
            <v>S</v>
          </cell>
          <cell r="E45" t="str">
            <v>MANI BHUSHAN KUMAR</v>
          </cell>
          <cell r="F45" t="str">
            <v>MANAGER</v>
          </cell>
          <cell r="G45">
            <v>44721</v>
          </cell>
          <cell r="H45">
            <v>2</v>
          </cell>
          <cell r="I45">
            <v>1</v>
          </cell>
          <cell r="K45">
            <v>1</v>
          </cell>
          <cell r="L45">
            <v>2</v>
          </cell>
        </row>
        <row r="46">
          <cell r="A46">
            <v>3938</v>
          </cell>
          <cell r="B46" t="str">
            <v>GOPALGANJ</v>
          </cell>
          <cell r="C46" t="str">
            <v>Semi-Urban</v>
          </cell>
          <cell r="D46" t="str">
            <v>M</v>
          </cell>
          <cell r="E46" t="str">
            <v>ASHWANI KUMAR</v>
          </cell>
          <cell r="F46" t="str">
            <v>CHIEF MANAGER</v>
          </cell>
          <cell r="G46">
            <v>44718</v>
          </cell>
          <cell r="H46">
            <v>4</v>
          </cell>
          <cell r="I46">
            <v>4</v>
          </cell>
          <cell r="K46">
            <v>4</v>
          </cell>
          <cell r="L46">
            <v>2</v>
          </cell>
        </row>
        <row r="47">
          <cell r="A47">
            <v>4745</v>
          </cell>
          <cell r="B47" t="str">
            <v>MIRGANJ</v>
          </cell>
          <cell r="C47" t="str">
            <v>Semi-Urban</v>
          </cell>
          <cell r="D47" t="str">
            <v>M</v>
          </cell>
          <cell r="E47" t="str">
            <v>OM PRAKASH KUMAR</v>
          </cell>
          <cell r="F47" t="str">
            <v>SR MANAGER</v>
          </cell>
          <cell r="G47">
            <v>44718</v>
          </cell>
          <cell r="H47">
            <v>3</v>
          </cell>
          <cell r="I47">
            <v>2</v>
          </cell>
          <cell r="K47">
            <v>2</v>
          </cell>
          <cell r="L47">
            <v>1</v>
          </cell>
        </row>
        <row r="48">
          <cell r="A48">
            <v>7323</v>
          </cell>
          <cell r="B48" t="str">
            <v>BHORE</v>
          </cell>
          <cell r="C48" t="str">
            <v>Rural</v>
          </cell>
          <cell r="D48" t="str">
            <v>M</v>
          </cell>
          <cell r="E48" t="str">
            <v>ANEESH KUMAR</v>
          </cell>
          <cell r="F48" t="str">
            <v>MANAGER</v>
          </cell>
          <cell r="G48">
            <v>44414</v>
          </cell>
          <cell r="H48">
            <v>2</v>
          </cell>
          <cell r="I48">
            <v>2</v>
          </cell>
          <cell r="K48">
            <v>2</v>
          </cell>
          <cell r="L48">
            <v>1</v>
          </cell>
        </row>
        <row r="49">
          <cell r="A49">
            <v>9951</v>
          </cell>
          <cell r="B49" t="str">
            <v>SASAMUSA</v>
          </cell>
          <cell r="C49" t="str">
            <v>Rural</v>
          </cell>
          <cell r="D49" t="str">
            <v>S</v>
          </cell>
          <cell r="E49" t="str">
            <v>RAVI KUMAR</v>
          </cell>
          <cell r="F49" t="str">
            <v>MANAGER</v>
          </cell>
          <cell r="G49">
            <v>44718</v>
          </cell>
          <cell r="H49">
            <v>2</v>
          </cell>
          <cell r="I49">
            <v>1</v>
          </cell>
          <cell r="K49">
            <v>1</v>
          </cell>
          <cell r="L49">
            <v>1</v>
          </cell>
        </row>
        <row r="50">
          <cell r="A50">
            <v>8899</v>
          </cell>
          <cell r="B50" t="str">
            <v>BATHUA BAZAR</v>
          </cell>
          <cell r="C50" t="str">
            <v>Rural</v>
          </cell>
          <cell r="D50" t="str">
            <v>S</v>
          </cell>
          <cell r="E50" t="str">
            <v>AJIT KUMAR</v>
          </cell>
          <cell r="F50" t="str">
            <v>O.I.C</v>
          </cell>
          <cell r="G50">
            <v>44722</v>
          </cell>
          <cell r="H50">
            <v>2</v>
          </cell>
          <cell r="I50">
            <v>1</v>
          </cell>
          <cell r="K50">
            <v>1</v>
          </cell>
          <cell r="L50">
            <v>1</v>
          </cell>
        </row>
        <row r="51">
          <cell r="A51">
            <v>6030</v>
          </cell>
          <cell r="B51" t="str">
            <v>JAGTAULI</v>
          </cell>
          <cell r="C51" t="str">
            <v>Rural</v>
          </cell>
          <cell r="D51" t="str">
            <v>S</v>
          </cell>
          <cell r="E51" t="str">
            <v>PRAMOD KUMAR</v>
          </cell>
          <cell r="F51" t="str">
            <v>MANAGER</v>
          </cell>
          <cell r="G51">
            <v>44592</v>
          </cell>
          <cell r="H51">
            <v>2</v>
          </cell>
          <cell r="I51">
            <v>1</v>
          </cell>
          <cell r="K51">
            <v>1</v>
          </cell>
          <cell r="L51">
            <v>2</v>
          </cell>
        </row>
        <row r="52">
          <cell r="A52">
            <v>6352</v>
          </cell>
          <cell r="B52" t="str">
            <v>KATAIYA</v>
          </cell>
          <cell r="C52" t="str">
            <v>Semi-Urban</v>
          </cell>
          <cell r="D52" t="str">
            <v>S</v>
          </cell>
          <cell r="E52" t="str">
            <v>PRABIN KUMAR</v>
          </cell>
          <cell r="F52" t="str">
            <v>MANAGER</v>
          </cell>
          <cell r="G52">
            <v>44718</v>
          </cell>
          <cell r="H52">
            <v>2</v>
          </cell>
          <cell r="I52">
            <v>1</v>
          </cell>
          <cell r="K52">
            <v>1</v>
          </cell>
          <cell r="L52">
            <v>2</v>
          </cell>
        </row>
        <row r="53">
          <cell r="A53">
            <v>4993</v>
          </cell>
          <cell r="B53" t="str">
            <v>SHEOHAR</v>
          </cell>
          <cell r="C53" t="str">
            <v>Semi-Urban</v>
          </cell>
          <cell r="D53" t="str">
            <v>S</v>
          </cell>
          <cell r="E53" t="str">
            <v>RAJA KUMAR</v>
          </cell>
          <cell r="F53" t="str">
            <v>MANAGER</v>
          </cell>
          <cell r="G53">
            <v>44718</v>
          </cell>
          <cell r="H53">
            <v>3</v>
          </cell>
          <cell r="I53">
            <v>2</v>
          </cell>
          <cell r="K53">
            <v>2</v>
          </cell>
          <cell r="L53">
            <v>2</v>
          </cell>
        </row>
        <row r="54">
          <cell r="A54">
            <v>179110</v>
          </cell>
          <cell r="B54" t="str">
            <v>Gopalganj (e-OBC)</v>
          </cell>
          <cell r="C54" t="str">
            <v>Semi-Urban</v>
          </cell>
          <cell r="D54" t="str">
            <v>S</v>
          </cell>
          <cell r="E54" t="str">
            <v>ANKIT KUMAR</v>
          </cell>
          <cell r="F54" t="str">
            <v>MANAGER</v>
          </cell>
          <cell r="G54">
            <v>44396</v>
          </cell>
          <cell r="H54">
            <v>2</v>
          </cell>
          <cell r="I54">
            <v>3</v>
          </cell>
          <cell r="K54">
            <v>3</v>
          </cell>
          <cell r="L54">
            <v>2</v>
          </cell>
        </row>
        <row r="55">
          <cell r="A55">
            <v>184510</v>
          </cell>
          <cell r="B55" t="str">
            <v>Siwan(e-OBC)</v>
          </cell>
          <cell r="C55" t="str">
            <v>Urban</v>
          </cell>
          <cell r="D55" t="str">
            <v>S</v>
          </cell>
          <cell r="E55" t="str">
            <v>SUDHIR KUMAR ABHAY</v>
          </cell>
          <cell r="F55" t="str">
            <v>MANAGER</v>
          </cell>
          <cell r="G55">
            <v>44025</v>
          </cell>
          <cell r="H55">
            <v>2</v>
          </cell>
          <cell r="I55">
            <v>2</v>
          </cell>
          <cell r="K55">
            <v>2</v>
          </cell>
          <cell r="L55">
            <v>2</v>
          </cell>
        </row>
        <row r="56">
          <cell r="A56">
            <v>196210</v>
          </cell>
          <cell r="B56" t="str">
            <v>Motihari(e-OBC)</v>
          </cell>
          <cell r="C56" t="str">
            <v>Urban</v>
          </cell>
          <cell r="D56" t="str">
            <v>S</v>
          </cell>
          <cell r="E56" t="str">
            <v>KUNDAN KR SINGH</v>
          </cell>
          <cell r="F56" t="str">
            <v>MANAGER</v>
          </cell>
          <cell r="G56">
            <v>44396</v>
          </cell>
          <cell r="H56">
            <v>2</v>
          </cell>
          <cell r="I56">
            <v>2</v>
          </cell>
          <cell r="J56">
            <v>1</v>
          </cell>
          <cell r="K56">
            <v>3</v>
          </cell>
          <cell r="L56">
            <v>2</v>
          </cell>
        </row>
        <row r="57">
          <cell r="A57">
            <v>103420</v>
          </cell>
          <cell r="B57" t="str">
            <v>Belwa(e-UBI)</v>
          </cell>
          <cell r="C57" t="str">
            <v>Rural</v>
          </cell>
          <cell r="D57" t="str">
            <v>S</v>
          </cell>
          <cell r="E57" t="str">
            <v>VIVEK KUMAR</v>
          </cell>
          <cell r="F57" t="str">
            <v>MANAGER</v>
          </cell>
          <cell r="G57">
            <v>44035</v>
          </cell>
          <cell r="H57">
            <v>2</v>
          </cell>
          <cell r="I57">
            <v>1</v>
          </cell>
          <cell r="K57">
            <v>1</v>
          </cell>
          <cell r="L57">
            <v>0</v>
          </cell>
        </row>
        <row r="58">
          <cell r="A58">
            <v>105620</v>
          </cell>
          <cell r="B58" t="str">
            <v>English(e-UBI)</v>
          </cell>
          <cell r="C58" t="str">
            <v>Rural</v>
          </cell>
          <cell r="D58" t="str">
            <v>S</v>
          </cell>
          <cell r="E58" t="str">
            <v>SANJAY KUMAR</v>
          </cell>
          <cell r="F58" t="str">
            <v>Sr Manager</v>
          </cell>
          <cell r="G58">
            <v>44592</v>
          </cell>
          <cell r="H58">
            <v>4</v>
          </cell>
          <cell r="I58">
            <v>3</v>
          </cell>
          <cell r="K58">
            <v>3</v>
          </cell>
          <cell r="L58">
            <v>2</v>
          </cell>
        </row>
        <row r="59">
          <cell r="A59">
            <v>162820</v>
          </cell>
          <cell r="B59" t="str">
            <v>Motihari(e-UBI)</v>
          </cell>
          <cell r="C59" t="str">
            <v>Urban</v>
          </cell>
          <cell r="D59" t="str">
            <v>S</v>
          </cell>
          <cell r="E59" t="str">
            <v>RAKESH KUMAR</v>
          </cell>
          <cell r="F59" t="str">
            <v>MANAGER</v>
          </cell>
          <cell r="G59">
            <v>44397</v>
          </cell>
          <cell r="H59">
            <v>3</v>
          </cell>
          <cell r="I59">
            <v>3</v>
          </cell>
          <cell r="J59">
            <v>1</v>
          </cell>
          <cell r="K59">
            <v>4</v>
          </cell>
          <cell r="L59">
            <v>2</v>
          </cell>
        </row>
        <row r="60">
          <cell r="A60">
            <v>168620</v>
          </cell>
          <cell r="B60" t="str">
            <v>Siwan(e-UBI)</v>
          </cell>
          <cell r="C60" t="str">
            <v>Urban</v>
          </cell>
          <cell r="D60" t="str">
            <v>S</v>
          </cell>
          <cell r="E60" t="str">
            <v>SANDEEP YADAV</v>
          </cell>
          <cell r="F60" t="str">
            <v>MANAGER</v>
          </cell>
          <cell r="G60">
            <v>44718</v>
          </cell>
          <cell r="H60">
            <v>3</v>
          </cell>
          <cell r="I60">
            <v>1</v>
          </cell>
          <cell r="J60">
            <v>1</v>
          </cell>
          <cell r="K60">
            <v>2</v>
          </cell>
          <cell r="L60">
            <v>2</v>
          </cell>
        </row>
        <row r="61">
          <cell r="A61">
            <v>184120</v>
          </cell>
          <cell r="B61" t="str">
            <v>Raxaul(e-UBI)</v>
          </cell>
          <cell r="C61" t="str">
            <v>Semi-Urban</v>
          </cell>
          <cell r="D61" t="str">
            <v>S</v>
          </cell>
          <cell r="E61" t="str">
            <v>SANTOSH KUMAR</v>
          </cell>
          <cell r="F61" t="str">
            <v>MANAGER</v>
          </cell>
          <cell r="G61">
            <v>44396</v>
          </cell>
          <cell r="H61">
            <v>2</v>
          </cell>
          <cell r="I61">
            <v>1</v>
          </cell>
          <cell r="K61">
            <v>1</v>
          </cell>
          <cell r="L61">
            <v>2</v>
          </cell>
        </row>
        <row r="62">
          <cell r="A62">
            <v>191920</v>
          </cell>
          <cell r="B62" t="str">
            <v>Bettiah(e-UBI)</v>
          </cell>
          <cell r="C62" t="str">
            <v>Urban</v>
          </cell>
          <cell r="D62" t="str">
            <v>M</v>
          </cell>
          <cell r="E62" t="str">
            <v>MUNNA KUMAR</v>
          </cell>
          <cell r="F62" t="str">
            <v>Sr Manager</v>
          </cell>
          <cell r="G62">
            <v>44721</v>
          </cell>
          <cell r="H62">
            <v>4</v>
          </cell>
          <cell r="I62">
            <v>3</v>
          </cell>
          <cell r="K62">
            <v>3</v>
          </cell>
          <cell r="L62">
            <v>1</v>
          </cell>
        </row>
        <row r="63">
          <cell r="A63">
            <v>9309</v>
          </cell>
          <cell r="B63" t="str">
            <v>MAHAMADPUR</v>
          </cell>
          <cell r="C63" t="str">
            <v>Rural</v>
          </cell>
          <cell r="D63" t="str">
            <v>S</v>
          </cell>
          <cell r="E63" t="str">
            <v>BHUSHAN KUMAR</v>
          </cell>
          <cell r="F63" t="str">
            <v>MANAGER</v>
          </cell>
          <cell r="G63">
            <v>44590</v>
          </cell>
          <cell r="H63">
            <v>1</v>
          </cell>
          <cell r="I63">
            <v>1</v>
          </cell>
          <cell r="K63">
            <v>1</v>
          </cell>
          <cell r="L63">
            <v>1</v>
          </cell>
        </row>
      </sheetData>
      <sheetData sheetId="2">
        <row r="1">
          <cell r="A1" t="str">
            <v>D. No</v>
          </cell>
          <cell r="B1" t="str">
            <v>Name Of Branch</v>
          </cell>
          <cell r="C1" t="str">
            <v>Debit card isuance</v>
          </cell>
          <cell r="E1" t="str">
            <v>IBS</v>
          </cell>
          <cell r="G1" t="str">
            <v>PNB ONE</v>
          </cell>
          <cell r="I1" t="str">
            <v>ATM HITS</v>
          </cell>
          <cell r="J1" t="str">
            <v>AVAILABILITY</v>
          </cell>
        </row>
        <row r="2">
          <cell r="C2" t="str">
            <v>BUD</v>
          </cell>
          <cell r="D2" t="str">
            <v>ACH</v>
          </cell>
          <cell r="E2" t="str">
            <v>BUD</v>
          </cell>
          <cell r="F2" t="str">
            <v>ACH</v>
          </cell>
          <cell r="G2" t="str">
            <v>BUD</v>
          </cell>
          <cell r="H2" t="str">
            <v>Ach</v>
          </cell>
        </row>
        <row r="3">
          <cell r="A3">
            <v>349</v>
          </cell>
          <cell r="B3" t="str">
            <v>MAHARAJGANJ</v>
          </cell>
          <cell r="C3">
            <v>1700</v>
          </cell>
          <cell r="D3">
            <v>1312</v>
          </cell>
          <cell r="E3">
            <v>1200</v>
          </cell>
          <cell r="F3">
            <v>80</v>
          </cell>
          <cell r="G3">
            <v>2850</v>
          </cell>
          <cell r="H3">
            <v>108</v>
          </cell>
          <cell r="I3">
            <v>138.74659498207885</v>
          </cell>
          <cell r="J3">
            <v>79.430000000000007</v>
          </cell>
        </row>
        <row r="4">
          <cell r="A4">
            <v>1014</v>
          </cell>
          <cell r="B4" t="str">
            <v>ASAON</v>
          </cell>
          <cell r="C4">
            <v>1700</v>
          </cell>
          <cell r="D4">
            <v>773</v>
          </cell>
          <cell r="E4">
            <v>1200</v>
          </cell>
          <cell r="F4">
            <v>69</v>
          </cell>
          <cell r="G4">
            <v>2850</v>
          </cell>
          <cell r="H4">
            <v>75</v>
          </cell>
          <cell r="I4">
            <v>108.31218637992833</v>
          </cell>
          <cell r="J4">
            <v>90.35</v>
          </cell>
        </row>
        <row r="5">
          <cell r="A5">
            <v>1225</v>
          </cell>
          <cell r="B5" t="str">
            <v>B.HAT</v>
          </cell>
          <cell r="C5">
            <v>1700</v>
          </cell>
          <cell r="D5">
            <v>1309</v>
          </cell>
          <cell r="E5">
            <v>2400</v>
          </cell>
          <cell r="F5">
            <v>32</v>
          </cell>
          <cell r="G5">
            <v>2850</v>
          </cell>
          <cell r="H5">
            <v>75</v>
          </cell>
          <cell r="I5">
            <v>61.77921146953404</v>
          </cell>
          <cell r="J5">
            <v>96.34</v>
          </cell>
        </row>
        <row r="6">
          <cell r="A6">
            <v>1441</v>
          </cell>
          <cell r="B6" t="str">
            <v>CHITTAULI</v>
          </cell>
          <cell r="C6">
            <v>1600</v>
          </cell>
          <cell r="D6">
            <v>1137</v>
          </cell>
          <cell r="E6">
            <v>1100</v>
          </cell>
          <cell r="F6">
            <v>38</v>
          </cell>
          <cell r="G6">
            <v>2750</v>
          </cell>
          <cell r="H6">
            <v>76</v>
          </cell>
          <cell r="I6">
            <v>98.237634408602148</v>
          </cell>
          <cell r="J6">
            <v>93.42</v>
          </cell>
        </row>
        <row r="7">
          <cell r="A7">
            <v>1551</v>
          </cell>
          <cell r="B7" t="str">
            <v>DON</v>
          </cell>
          <cell r="C7">
            <v>1700</v>
          </cell>
          <cell r="D7">
            <v>1426</v>
          </cell>
          <cell r="E7">
            <v>1200</v>
          </cell>
          <cell r="F7">
            <v>48</v>
          </cell>
          <cell r="G7">
            <v>2850</v>
          </cell>
          <cell r="H7">
            <v>74</v>
          </cell>
          <cell r="I7" t="e">
            <v>#N/A</v>
          </cell>
          <cell r="J7" t="e">
            <v>#N/A</v>
          </cell>
        </row>
        <row r="8">
          <cell r="A8">
            <v>1555</v>
          </cell>
          <cell r="B8" t="str">
            <v>D.D.PUR</v>
          </cell>
          <cell r="C8">
            <v>1700</v>
          </cell>
          <cell r="D8">
            <v>1417</v>
          </cell>
          <cell r="E8">
            <v>1200</v>
          </cell>
          <cell r="F8">
            <v>114</v>
          </cell>
          <cell r="G8">
            <v>2850</v>
          </cell>
          <cell r="H8">
            <v>129</v>
          </cell>
          <cell r="I8">
            <v>156.5189964157706</v>
          </cell>
          <cell r="J8">
            <v>95.53</v>
          </cell>
        </row>
        <row r="9">
          <cell r="A9">
            <v>1659</v>
          </cell>
          <cell r="B9" t="str">
            <v>SIWAN</v>
          </cell>
          <cell r="C9">
            <v>1600</v>
          </cell>
          <cell r="D9">
            <v>638</v>
          </cell>
          <cell r="E9">
            <v>1100</v>
          </cell>
          <cell r="F9">
            <v>75</v>
          </cell>
          <cell r="G9">
            <v>2750</v>
          </cell>
          <cell r="H9">
            <v>103</v>
          </cell>
          <cell r="I9">
            <v>172.50573476702507</v>
          </cell>
          <cell r="J9">
            <v>92.11</v>
          </cell>
        </row>
        <row r="10">
          <cell r="A10">
            <v>1927</v>
          </cell>
          <cell r="B10" t="str">
            <v>GAMBHIRAR</v>
          </cell>
          <cell r="C10">
            <v>1700</v>
          </cell>
          <cell r="D10">
            <v>1078</v>
          </cell>
          <cell r="E10">
            <v>1200</v>
          </cell>
          <cell r="F10">
            <v>37</v>
          </cell>
          <cell r="G10">
            <v>2850</v>
          </cell>
          <cell r="H10">
            <v>69</v>
          </cell>
          <cell r="I10" t="e">
            <v>#N/A</v>
          </cell>
          <cell r="J10" t="e">
            <v>#N/A</v>
          </cell>
        </row>
        <row r="11">
          <cell r="A11">
            <v>2366</v>
          </cell>
          <cell r="B11" t="str">
            <v>KAROM</v>
          </cell>
          <cell r="C11">
            <v>1700</v>
          </cell>
          <cell r="D11">
            <v>1030</v>
          </cell>
          <cell r="E11">
            <v>1200</v>
          </cell>
          <cell r="F11">
            <v>24</v>
          </cell>
          <cell r="G11">
            <v>2850</v>
          </cell>
          <cell r="H11">
            <v>42</v>
          </cell>
          <cell r="I11">
            <v>110.6953405017921</v>
          </cell>
          <cell r="J11">
            <v>90.4</v>
          </cell>
        </row>
        <row r="12">
          <cell r="A12">
            <v>2400</v>
          </cell>
          <cell r="B12" t="str">
            <v>BHITTI</v>
          </cell>
          <cell r="C12">
            <v>1700</v>
          </cell>
          <cell r="D12">
            <v>1538</v>
          </cell>
          <cell r="E12">
            <v>1200</v>
          </cell>
          <cell r="F12">
            <v>73</v>
          </cell>
          <cell r="G12">
            <v>2850</v>
          </cell>
          <cell r="H12">
            <v>110</v>
          </cell>
          <cell r="I12">
            <v>82.811111111111117</v>
          </cell>
          <cell r="J12">
            <v>94.64</v>
          </cell>
        </row>
        <row r="13">
          <cell r="A13">
            <v>3002</v>
          </cell>
          <cell r="B13" t="str">
            <v>RAJAPUR</v>
          </cell>
          <cell r="C13">
            <v>1700</v>
          </cell>
          <cell r="D13">
            <v>1775</v>
          </cell>
          <cell r="E13">
            <v>1200</v>
          </cell>
          <cell r="F13">
            <v>137</v>
          </cell>
          <cell r="G13">
            <v>2850</v>
          </cell>
          <cell r="H13">
            <v>167</v>
          </cell>
          <cell r="I13" t="e">
            <v>#N/A</v>
          </cell>
          <cell r="J13" t="e">
            <v>#N/A</v>
          </cell>
        </row>
        <row r="14">
          <cell r="A14">
            <v>9882</v>
          </cell>
          <cell r="B14" t="str">
            <v>Mairwa</v>
          </cell>
          <cell r="C14" t="e">
            <v>#N/A</v>
          </cell>
          <cell r="D14" t="e">
            <v>#N/A</v>
          </cell>
          <cell r="E14" t="e">
            <v>#N/A</v>
          </cell>
          <cell r="F14" t="e">
            <v>#N/A</v>
          </cell>
          <cell r="G14" t="e">
            <v>#N/A</v>
          </cell>
          <cell r="H14" t="e">
            <v>#N/A</v>
          </cell>
          <cell r="I14" t="e">
            <v>#N/A</v>
          </cell>
          <cell r="J14" t="e">
            <v>#N/A</v>
          </cell>
        </row>
        <row r="15">
          <cell r="A15">
            <v>9912</v>
          </cell>
          <cell r="B15" t="str">
            <v>ST.ROAD SIWAN</v>
          </cell>
          <cell r="C15">
            <v>1700</v>
          </cell>
          <cell r="D15">
            <v>911</v>
          </cell>
          <cell r="E15">
            <v>1200</v>
          </cell>
          <cell r="F15">
            <v>240</v>
          </cell>
          <cell r="G15">
            <v>2850</v>
          </cell>
          <cell r="H15">
            <v>251</v>
          </cell>
          <cell r="I15">
            <v>216.83225806451614</v>
          </cell>
          <cell r="J15">
            <v>92.79</v>
          </cell>
        </row>
        <row r="16">
          <cell r="A16">
            <v>859</v>
          </cell>
          <cell r="B16" t="str">
            <v>SUGAULI</v>
          </cell>
          <cell r="C16">
            <v>1700</v>
          </cell>
          <cell r="D16">
            <v>1856</v>
          </cell>
          <cell r="E16">
            <v>1200</v>
          </cell>
          <cell r="F16">
            <v>84</v>
          </cell>
          <cell r="G16">
            <v>2850</v>
          </cell>
          <cell r="H16">
            <v>115</v>
          </cell>
          <cell r="I16" t="e">
            <v>#N/A</v>
          </cell>
          <cell r="J16" t="e">
            <v>#N/A</v>
          </cell>
        </row>
        <row r="17">
          <cell r="A17">
            <v>1562</v>
          </cell>
          <cell r="B17" t="str">
            <v>LAKHAURA</v>
          </cell>
          <cell r="C17">
            <v>1700</v>
          </cell>
          <cell r="D17">
            <v>1073</v>
          </cell>
          <cell r="E17">
            <v>1200</v>
          </cell>
          <cell r="F17">
            <v>24</v>
          </cell>
          <cell r="G17">
            <v>2850</v>
          </cell>
          <cell r="H17">
            <v>40</v>
          </cell>
          <cell r="I17" t="e">
            <v>#N/A</v>
          </cell>
          <cell r="J17" t="e">
            <v>#N/A</v>
          </cell>
        </row>
        <row r="18">
          <cell r="A18">
            <v>1564</v>
          </cell>
          <cell r="B18" t="str">
            <v>SRIPUR</v>
          </cell>
          <cell r="C18">
            <v>1700</v>
          </cell>
          <cell r="D18">
            <v>824</v>
          </cell>
          <cell r="E18">
            <v>1200</v>
          </cell>
          <cell r="F18">
            <v>327</v>
          </cell>
          <cell r="G18">
            <v>2850</v>
          </cell>
          <cell r="H18">
            <v>333</v>
          </cell>
          <cell r="I18" t="e">
            <v>#N/A</v>
          </cell>
          <cell r="J18" t="e">
            <v>#N/A</v>
          </cell>
        </row>
        <row r="19">
          <cell r="A19">
            <v>1695</v>
          </cell>
          <cell r="B19" t="str">
            <v>N.G.GANG</v>
          </cell>
          <cell r="C19">
            <v>1700</v>
          </cell>
          <cell r="D19">
            <v>1303</v>
          </cell>
          <cell r="E19">
            <v>1200</v>
          </cell>
          <cell r="F19">
            <v>52</v>
          </cell>
          <cell r="G19">
            <v>2850</v>
          </cell>
          <cell r="H19">
            <v>57</v>
          </cell>
          <cell r="I19" t="e">
            <v>#N/A</v>
          </cell>
          <cell r="J19" t="e">
            <v>#N/A</v>
          </cell>
        </row>
        <row r="20">
          <cell r="A20">
            <v>1791</v>
          </cell>
          <cell r="B20" t="str">
            <v>P.PAKRI</v>
          </cell>
          <cell r="C20">
            <v>1700</v>
          </cell>
          <cell r="D20">
            <v>1055</v>
          </cell>
          <cell r="E20">
            <v>1200</v>
          </cell>
          <cell r="F20">
            <v>188</v>
          </cell>
          <cell r="G20">
            <v>2850</v>
          </cell>
          <cell r="H20">
            <v>203</v>
          </cell>
          <cell r="I20" t="e">
            <v>#N/A</v>
          </cell>
          <cell r="J20" t="e">
            <v>#N/A</v>
          </cell>
        </row>
        <row r="21">
          <cell r="A21">
            <v>2292</v>
          </cell>
          <cell r="B21" t="str">
            <v>LAUKHAN</v>
          </cell>
          <cell r="C21">
            <v>1500</v>
          </cell>
          <cell r="D21">
            <v>1657</v>
          </cell>
          <cell r="E21">
            <v>1000</v>
          </cell>
          <cell r="F21">
            <v>321</v>
          </cell>
          <cell r="G21">
            <v>2650</v>
          </cell>
          <cell r="H21">
            <v>319</v>
          </cell>
          <cell r="I21" t="e">
            <v>#N/A</v>
          </cell>
          <cell r="J21" t="e">
            <v>#N/A</v>
          </cell>
        </row>
        <row r="22">
          <cell r="A22">
            <v>2513</v>
          </cell>
          <cell r="B22" t="str">
            <v>MOTIHARI</v>
          </cell>
          <cell r="C22">
            <v>1600</v>
          </cell>
          <cell r="D22">
            <v>1102</v>
          </cell>
          <cell r="E22">
            <v>1100</v>
          </cell>
          <cell r="F22">
            <v>81</v>
          </cell>
          <cell r="G22">
            <v>2750</v>
          </cell>
          <cell r="H22">
            <v>119</v>
          </cell>
          <cell r="I22">
            <v>100.43691756272402</v>
          </cell>
          <cell r="J22">
            <v>90.55</v>
          </cell>
        </row>
        <row r="23">
          <cell r="A23">
            <v>4108</v>
          </cell>
          <cell r="B23" t="str">
            <v>RAXAUL</v>
          </cell>
          <cell r="C23">
            <v>1600</v>
          </cell>
          <cell r="D23">
            <v>1013</v>
          </cell>
          <cell r="E23">
            <v>1100</v>
          </cell>
          <cell r="F23">
            <v>155</v>
          </cell>
          <cell r="G23">
            <v>2750</v>
          </cell>
          <cell r="H23">
            <v>183</v>
          </cell>
          <cell r="I23">
            <v>139.41290322580645</v>
          </cell>
          <cell r="J23">
            <v>91.15</v>
          </cell>
        </row>
        <row r="24">
          <cell r="A24">
            <v>5974</v>
          </cell>
          <cell r="B24" t="str">
            <v>KASBA MEHSI</v>
          </cell>
          <cell r="C24">
            <v>1500</v>
          </cell>
          <cell r="D24">
            <v>1652</v>
          </cell>
          <cell r="E24">
            <v>1000</v>
          </cell>
          <cell r="F24">
            <v>47</v>
          </cell>
          <cell r="G24">
            <v>2650</v>
          </cell>
          <cell r="H24">
            <v>69</v>
          </cell>
          <cell r="I24">
            <v>86.456630824372766</v>
          </cell>
          <cell r="J24">
            <v>96.02</v>
          </cell>
        </row>
        <row r="25">
          <cell r="A25">
            <v>7211</v>
          </cell>
          <cell r="B25" t="str">
            <v>CHAKIYA</v>
          </cell>
          <cell r="C25">
            <v>1700</v>
          </cell>
          <cell r="D25">
            <v>2606</v>
          </cell>
          <cell r="E25">
            <v>1200</v>
          </cell>
          <cell r="F25">
            <v>788</v>
          </cell>
          <cell r="G25">
            <v>2850</v>
          </cell>
          <cell r="H25">
            <v>811</v>
          </cell>
          <cell r="I25">
            <v>166.97813620071685</v>
          </cell>
          <cell r="J25">
            <v>95.5</v>
          </cell>
        </row>
        <row r="26">
          <cell r="A26">
            <v>9881</v>
          </cell>
          <cell r="B26" t="str">
            <v>BARIYARPUR</v>
          </cell>
          <cell r="C26">
            <v>1500</v>
          </cell>
          <cell r="D26">
            <v>1147</v>
          </cell>
          <cell r="E26">
            <v>1000</v>
          </cell>
          <cell r="F26">
            <v>143</v>
          </cell>
          <cell r="G26">
            <v>2650</v>
          </cell>
          <cell r="H26">
            <v>157</v>
          </cell>
          <cell r="I26" t="e">
            <v>#N/A</v>
          </cell>
          <cell r="J26" t="e">
            <v>#N/A</v>
          </cell>
        </row>
        <row r="27">
          <cell r="A27">
            <v>9908</v>
          </cell>
          <cell r="B27" t="str">
            <v>NAUWADIH</v>
          </cell>
          <cell r="C27">
            <v>1500</v>
          </cell>
          <cell r="D27">
            <v>982</v>
          </cell>
          <cell r="E27">
            <v>1000</v>
          </cell>
          <cell r="F27">
            <v>266</v>
          </cell>
          <cell r="G27">
            <v>2650</v>
          </cell>
          <cell r="H27">
            <v>284</v>
          </cell>
          <cell r="I27">
            <v>106.65161290322582</v>
          </cell>
          <cell r="J27">
            <v>95.18</v>
          </cell>
        </row>
        <row r="28">
          <cell r="A28">
            <v>80</v>
          </cell>
          <cell r="B28" t="str">
            <v>BAGHA</v>
          </cell>
          <cell r="C28">
            <v>1600</v>
          </cell>
          <cell r="D28">
            <v>2086</v>
          </cell>
          <cell r="E28">
            <v>1100</v>
          </cell>
          <cell r="F28">
            <v>42</v>
          </cell>
          <cell r="G28">
            <v>2750</v>
          </cell>
          <cell r="H28">
            <v>82</v>
          </cell>
          <cell r="I28">
            <v>161.43548387096774</v>
          </cell>
          <cell r="J28">
            <v>96.69</v>
          </cell>
        </row>
        <row r="29">
          <cell r="A29">
            <v>780</v>
          </cell>
          <cell r="B29" t="str">
            <v>MAJHAULIA</v>
          </cell>
          <cell r="C29">
            <v>1700</v>
          </cell>
          <cell r="D29">
            <v>759</v>
          </cell>
          <cell r="E29">
            <v>1200</v>
          </cell>
          <cell r="F29">
            <v>58</v>
          </cell>
          <cell r="G29">
            <v>2850</v>
          </cell>
          <cell r="H29">
            <v>82</v>
          </cell>
          <cell r="I29">
            <v>153.02114695340501</v>
          </cell>
          <cell r="J29">
            <v>94.48</v>
          </cell>
        </row>
        <row r="30">
          <cell r="A30">
            <v>1563</v>
          </cell>
          <cell r="B30" t="str">
            <v>MEHURA</v>
          </cell>
          <cell r="C30">
            <v>1700</v>
          </cell>
          <cell r="D30">
            <v>621</v>
          </cell>
          <cell r="E30">
            <v>1200</v>
          </cell>
          <cell r="F30">
            <v>60</v>
          </cell>
          <cell r="G30">
            <v>2850</v>
          </cell>
          <cell r="H30">
            <v>78</v>
          </cell>
          <cell r="I30" t="e">
            <v>#N/A</v>
          </cell>
          <cell r="J30" t="e">
            <v>#N/A</v>
          </cell>
        </row>
        <row r="31">
          <cell r="A31">
            <v>2295</v>
          </cell>
          <cell r="B31" t="str">
            <v>INERWA</v>
          </cell>
          <cell r="C31">
            <v>1700</v>
          </cell>
          <cell r="D31">
            <v>1277</v>
          </cell>
          <cell r="E31">
            <v>1200</v>
          </cell>
          <cell r="F31">
            <v>56</v>
          </cell>
          <cell r="G31">
            <v>2850</v>
          </cell>
          <cell r="H31">
            <v>61</v>
          </cell>
          <cell r="I31" t="e">
            <v>#N/A</v>
          </cell>
          <cell r="J31" t="e">
            <v>#N/A</v>
          </cell>
        </row>
        <row r="32">
          <cell r="A32">
            <v>3939</v>
          </cell>
          <cell r="B32" t="str">
            <v>BETTIAH</v>
          </cell>
          <cell r="C32">
            <v>1600</v>
          </cell>
          <cell r="D32">
            <v>1093</v>
          </cell>
          <cell r="E32">
            <v>1100</v>
          </cell>
          <cell r="F32">
            <v>122</v>
          </cell>
          <cell r="G32">
            <v>2750</v>
          </cell>
          <cell r="H32">
            <v>192</v>
          </cell>
          <cell r="I32">
            <v>126.27025089605736</v>
          </cell>
          <cell r="J32">
            <v>89.78</v>
          </cell>
        </row>
        <row r="33">
          <cell r="A33">
            <v>7164</v>
          </cell>
          <cell r="B33" t="str">
            <v xml:space="preserve">NARAIPUR </v>
          </cell>
          <cell r="C33">
            <v>1700</v>
          </cell>
          <cell r="D33">
            <v>1534</v>
          </cell>
          <cell r="E33">
            <v>1200</v>
          </cell>
          <cell r="F33">
            <v>167</v>
          </cell>
          <cell r="G33">
            <v>2850</v>
          </cell>
          <cell r="H33">
            <v>169</v>
          </cell>
          <cell r="I33">
            <v>4.5333333333333332</v>
          </cell>
          <cell r="J33">
            <v>58.52</v>
          </cell>
        </row>
        <row r="34">
          <cell r="A34">
            <v>7212</v>
          </cell>
          <cell r="B34" t="str">
            <v>NARKATIYAGANJ</v>
          </cell>
          <cell r="C34">
            <v>1700</v>
          </cell>
          <cell r="D34">
            <v>977</v>
          </cell>
          <cell r="E34">
            <v>1200</v>
          </cell>
          <cell r="F34">
            <v>254</v>
          </cell>
          <cell r="G34">
            <v>2850</v>
          </cell>
          <cell r="H34">
            <v>302</v>
          </cell>
          <cell r="I34">
            <v>151.71290322580646</v>
          </cell>
          <cell r="J34">
            <v>95.16</v>
          </cell>
        </row>
        <row r="35">
          <cell r="A35">
            <v>9911</v>
          </cell>
          <cell r="B35" t="str">
            <v>SUP RD BETTIAH</v>
          </cell>
          <cell r="C35">
            <v>1500</v>
          </cell>
          <cell r="D35">
            <v>1042</v>
          </cell>
          <cell r="E35">
            <v>1000</v>
          </cell>
          <cell r="F35">
            <v>187</v>
          </cell>
          <cell r="G35">
            <v>2650</v>
          </cell>
          <cell r="H35">
            <v>195</v>
          </cell>
          <cell r="I35">
            <v>71.121505376344089</v>
          </cell>
          <cell r="J35">
            <v>96.08</v>
          </cell>
        </row>
        <row r="36">
          <cell r="A36">
            <v>9950</v>
          </cell>
          <cell r="B36" t="str">
            <v>RAMNAGAR</v>
          </cell>
          <cell r="C36">
            <v>1500</v>
          </cell>
          <cell r="D36">
            <v>1069</v>
          </cell>
          <cell r="E36">
            <v>1000</v>
          </cell>
          <cell r="F36">
            <v>237</v>
          </cell>
          <cell r="G36">
            <v>2650</v>
          </cell>
          <cell r="H36">
            <v>253</v>
          </cell>
          <cell r="I36" t="e">
            <v>#N/A</v>
          </cell>
          <cell r="J36" t="e">
            <v>#N/A</v>
          </cell>
        </row>
        <row r="37">
          <cell r="A37">
            <v>1750</v>
          </cell>
          <cell r="B37" t="str">
            <v>D.KALAN</v>
          </cell>
          <cell r="C37">
            <v>1700</v>
          </cell>
          <cell r="D37">
            <v>1241</v>
          </cell>
          <cell r="E37">
            <v>1200</v>
          </cell>
          <cell r="F37">
            <v>32</v>
          </cell>
          <cell r="G37">
            <v>2850</v>
          </cell>
          <cell r="H37">
            <v>49</v>
          </cell>
          <cell r="I37" t="e">
            <v>#N/A</v>
          </cell>
          <cell r="J37" t="e">
            <v>#N/A</v>
          </cell>
        </row>
        <row r="38">
          <cell r="A38">
            <v>1779</v>
          </cell>
          <cell r="B38" t="str">
            <v>MOHINI</v>
          </cell>
          <cell r="C38">
            <v>1700</v>
          </cell>
          <cell r="D38">
            <v>2453</v>
          </cell>
          <cell r="E38">
            <v>1200</v>
          </cell>
          <cell r="F38">
            <v>55</v>
          </cell>
          <cell r="G38">
            <v>2850</v>
          </cell>
          <cell r="H38">
            <v>63</v>
          </cell>
          <cell r="I38">
            <v>156.42437275985662</v>
          </cell>
          <cell r="J38">
            <v>94.54</v>
          </cell>
        </row>
        <row r="39">
          <cell r="A39">
            <v>1790</v>
          </cell>
          <cell r="B39" t="str">
            <v>PANDAUL</v>
          </cell>
          <cell r="C39">
            <v>1700</v>
          </cell>
          <cell r="D39">
            <v>1326</v>
          </cell>
          <cell r="E39">
            <v>1200</v>
          </cell>
          <cell r="F39">
            <v>113</v>
          </cell>
          <cell r="G39">
            <v>2850</v>
          </cell>
          <cell r="H39">
            <v>141</v>
          </cell>
          <cell r="I39">
            <v>52.962007168458776</v>
          </cell>
          <cell r="J39">
            <v>75.010000000000005</v>
          </cell>
        </row>
        <row r="40">
          <cell r="A40">
            <v>2296</v>
          </cell>
          <cell r="B40" t="str">
            <v>BANAUL</v>
          </cell>
          <cell r="C40">
            <v>1700</v>
          </cell>
          <cell r="D40">
            <v>1886</v>
          </cell>
          <cell r="E40">
            <v>1200</v>
          </cell>
          <cell r="F40">
            <v>73</v>
          </cell>
          <cell r="G40">
            <v>2850</v>
          </cell>
          <cell r="H40">
            <v>115</v>
          </cell>
          <cell r="I40" t="e">
            <v>#N/A</v>
          </cell>
          <cell r="J40" t="e">
            <v>#N/A</v>
          </cell>
        </row>
        <row r="41">
          <cell r="A41">
            <v>4992</v>
          </cell>
          <cell r="B41" t="str">
            <v>SITAMARHI</v>
          </cell>
          <cell r="C41">
            <v>1700</v>
          </cell>
          <cell r="D41">
            <v>1846</v>
          </cell>
          <cell r="E41">
            <v>1200</v>
          </cell>
          <cell r="F41">
            <v>125</v>
          </cell>
          <cell r="G41">
            <v>2850</v>
          </cell>
          <cell r="H41">
            <v>204</v>
          </cell>
          <cell r="I41">
            <v>212.45161290322577</v>
          </cell>
          <cell r="J41">
            <v>94.97</v>
          </cell>
        </row>
        <row r="42">
          <cell r="A42">
            <v>7214</v>
          </cell>
          <cell r="B42" t="str">
            <v>SURSAND</v>
          </cell>
          <cell r="C42">
            <v>1700</v>
          </cell>
          <cell r="D42">
            <v>2404</v>
          </cell>
          <cell r="E42">
            <v>1200</v>
          </cell>
          <cell r="F42">
            <v>74</v>
          </cell>
          <cell r="G42">
            <v>2850</v>
          </cell>
          <cell r="H42">
            <v>97</v>
          </cell>
          <cell r="I42">
            <v>76.807168458781362</v>
          </cell>
          <cell r="J42">
            <v>87.8</v>
          </cell>
        </row>
        <row r="43">
          <cell r="A43">
            <v>7958</v>
          </cell>
          <cell r="B43" t="str">
            <v>RAMPUR SAIDPUR RUNI</v>
          </cell>
          <cell r="C43">
            <v>1500</v>
          </cell>
          <cell r="D43">
            <v>572</v>
          </cell>
          <cell r="E43">
            <v>1000</v>
          </cell>
          <cell r="F43">
            <v>21</v>
          </cell>
          <cell r="G43">
            <v>2650</v>
          </cell>
          <cell r="H43">
            <v>41</v>
          </cell>
          <cell r="I43">
            <v>182.3741935483871</v>
          </cell>
          <cell r="J43">
            <v>94.15</v>
          </cell>
        </row>
        <row r="44">
          <cell r="A44">
            <v>8902</v>
          </cell>
          <cell r="B44" t="str">
            <v>PUPRI</v>
          </cell>
          <cell r="C44">
            <v>1500</v>
          </cell>
          <cell r="D44">
            <v>1592</v>
          </cell>
          <cell r="E44">
            <v>1000</v>
          </cell>
          <cell r="F44">
            <v>176</v>
          </cell>
          <cell r="G44">
            <v>2650</v>
          </cell>
          <cell r="H44">
            <v>193</v>
          </cell>
          <cell r="I44" t="e">
            <v>#N/A</v>
          </cell>
          <cell r="J44" t="e">
            <v>#N/A</v>
          </cell>
        </row>
        <row r="45">
          <cell r="A45">
            <v>9024</v>
          </cell>
          <cell r="B45" t="str">
            <v>SITAMARHI DUMRA</v>
          </cell>
          <cell r="C45">
            <v>1500</v>
          </cell>
          <cell r="D45">
            <v>685</v>
          </cell>
          <cell r="E45">
            <v>1000</v>
          </cell>
          <cell r="F45">
            <v>29</v>
          </cell>
          <cell r="G45">
            <v>2650</v>
          </cell>
          <cell r="H45">
            <v>60</v>
          </cell>
          <cell r="I45">
            <v>87.282078853046599</v>
          </cell>
          <cell r="J45">
            <v>89.53</v>
          </cell>
        </row>
        <row r="46">
          <cell r="A46">
            <v>6583</v>
          </cell>
          <cell r="B46" t="str">
            <v>MAJORGANJ</v>
          </cell>
          <cell r="C46">
            <v>1500</v>
          </cell>
          <cell r="D46">
            <v>653</v>
          </cell>
          <cell r="E46">
            <v>1000</v>
          </cell>
          <cell r="F46">
            <v>43</v>
          </cell>
          <cell r="G46">
            <v>2650</v>
          </cell>
          <cell r="H46">
            <v>52</v>
          </cell>
          <cell r="I46" t="e">
            <v>#N/A</v>
          </cell>
          <cell r="J46" t="e">
            <v>#N/A</v>
          </cell>
        </row>
        <row r="47">
          <cell r="A47">
            <v>3938</v>
          </cell>
          <cell r="B47" t="str">
            <v>GOPALGANJ</v>
          </cell>
          <cell r="C47">
            <v>1600</v>
          </cell>
          <cell r="D47">
            <v>1721</v>
          </cell>
          <cell r="E47">
            <v>1100</v>
          </cell>
          <cell r="F47">
            <v>253</v>
          </cell>
          <cell r="G47">
            <v>2750</v>
          </cell>
          <cell r="H47">
            <v>286</v>
          </cell>
          <cell r="I47">
            <v>116.60394265232975</v>
          </cell>
          <cell r="J47">
            <v>83.59</v>
          </cell>
        </row>
        <row r="48">
          <cell r="A48">
            <v>4745</v>
          </cell>
          <cell r="B48" t="str">
            <v>MIRGANJ</v>
          </cell>
          <cell r="C48">
            <v>1700</v>
          </cell>
          <cell r="D48">
            <v>1882</v>
          </cell>
          <cell r="E48">
            <v>1200</v>
          </cell>
          <cell r="F48">
            <v>164</v>
          </cell>
          <cell r="G48">
            <v>2850</v>
          </cell>
          <cell r="H48">
            <v>199</v>
          </cell>
          <cell r="I48">
            <v>84.644444444444446</v>
          </cell>
          <cell r="J48">
            <v>89.19</v>
          </cell>
        </row>
        <row r="49">
          <cell r="A49">
            <v>7323</v>
          </cell>
          <cell r="B49" t="str">
            <v>BHORE</v>
          </cell>
          <cell r="C49">
            <v>1700</v>
          </cell>
          <cell r="D49">
            <v>1459</v>
          </cell>
          <cell r="E49">
            <v>1200</v>
          </cell>
          <cell r="F49">
            <v>29</v>
          </cell>
          <cell r="G49">
            <v>2850</v>
          </cell>
          <cell r="H49">
            <v>62</v>
          </cell>
          <cell r="I49" t="e">
            <v>#N/A</v>
          </cell>
          <cell r="J49" t="e">
            <v>#N/A</v>
          </cell>
        </row>
        <row r="50">
          <cell r="A50">
            <v>9951</v>
          </cell>
          <cell r="B50" t="str">
            <v>SASAMUSA</v>
          </cell>
          <cell r="C50">
            <v>1500</v>
          </cell>
          <cell r="D50">
            <v>453</v>
          </cell>
          <cell r="E50">
            <v>1000</v>
          </cell>
          <cell r="F50">
            <v>261</v>
          </cell>
          <cell r="G50">
            <v>2650</v>
          </cell>
          <cell r="H50">
            <v>272</v>
          </cell>
          <cell r="I50" t="e">
            <v>#N/A</v>
          </cell>
          <cell r="J50" t="e">
            <v>#N/A</v>
          </cell>
        </row>
        <row r="51">
          <cell r="A51">
            <v>8899</v>
          </cell>
          <cell r="B51" t="str">
            <v>BATHUA BAZAR</v>
          </cell>
          <cell r="C51">
            <v>1500</v>
          </cell>
          <cell r="D51">
            <v>443</v>
          </cell>
          <cell r="E51">
            <v>1000</v>
          </cell>
          <cell r="F51">
            <v>249</v>
          </cell>
          <cell r="G51">
            <v>2650</v>
          </cell>
          <cell r="H51">
            <v>256</v>
          </cell>
          <cell r="I51" t="e">
            <v>#N/A</v>
          </cell>
          <cell r="J51" t="e">
            <v>#N/A</v>
          </cell>
        </row>
        <row r="52">
          <cell r="A52">
            <v>6030</v>
          </cell>
          <cell r="B52" t="str">
            <v>JAGTAULI</v>
          </cell>
          <cell r="C52">
            <v>1500</v>
          </cell>
          <cell r="D52">
            <v>276</v>
          </cell>
          <cell r="E52">
            <v>1000</v>
          </cell>
          <cell r="F52">
            <v>34</v>
          </cell>
          <cell r="G52">
            <v>2650</v>
          </cell>
          <cell r="H52">
            <v>36</v>
          </cell>
          <cell r="I52" t="e">
            <v>#N/A</v>
          </cell>
          <cell r="J52" t="e">
            <v>#N/A</v>
          </cell>
        </row>
        <row r="53">
          <cell r="A53">
            <v>6352</v>
          </cell>
          <cell r="B53" t="str">
            <v>KATAIYA</v>
          </cell>
          <cell r="C53">
            <v>1500</v>
          </cell>
          <cell r="D53">
            <v>616</v>
          </cell>
          <cell r="E53">
            <v>1000</v>
          </cell>
          <cell r="F53">
            <v>28</v>
          </cell>
          <cell r="G53">
            <v>2650</v>
          </cell>
          <cell r="H53">
            <v>65</v>
          </cell>
          <cell r="I53" t="e">
            <v>#N/A</v>
          </cell>
          <cell r="J53" t="e">
            <v>#N/A</v>
          </cell>
        </row>
        <row r="54">
          <cell r="A54">
            <v>4993</v>
          </cell>
          <cell r="B54" t="str">
            <v>SHEOHAR</v>
          </cell>
          <cell r="C54">
            <v>1700</v>
          </cell>
          <cell r="D54">
            <v>506</v>
          </cell>
          <cell r="E54">
            <v>1200</v>
          </cell>
          <cell r="F54">
            <v>31</v>
          </cell>
          <cell r="G54">
            <v>2850</v>
          </cell>
          <cell r="H54">
            <v>43</v>
          </cell>
          <cell r="I54" t="e">
            <v>#N/A</v>
          </cell>
          <cell r="J54" t="e">
            <v>#N/A</v>
          </cell>
        </row>
        <row r="55">
          <cell r="A55">
            <v>179110</v>
          </cell>
          <cell r="B55" t="str">
            <v>Gopalganj</v>
          </cell>
          <cell r="C55">
            <v>1700</v>
          </cell>
          <cell r="D55">
            <v>327</v>
          </cell>
          <cell r="E55">
            <v>1200</v>
          </cell>
          <cell r="F55">
            <v>110</v>
          </cell>
          <cell r="G55">
            <v>2850</v>
          </cell>
          <cell r="H55">
            <v>126</v>
          </cell>
          <cell r="I55">
            <v>87.48243727598566</v>
          </cell>
          <cell r="J55">
            <v>91.15</v>
          </cell>
        </row>
        <row r="56">
          <cell r="A56">
            <v>184510</v>
          </cell>
          <cell r="B56" t="str">
            <v>Siwan,Distt. Siwan</v>
          </cell>
          <cell r="C56">
            <v>1700</v>
          </cell>
          <cell r="D56">
            <v>259</v>
          </cell>
          <cell r="E56">
            <v>1200</v>
          </cell>
          <cell r="F56">
            <v>78</v>
          </cell>
          <cell r="G56">
            <v>2850</v>
          </cell>
          <cell r="H56">
            <v>87</v>
          </cell>
          <cell r="I56" t="e">
            <v>#N/A</v>
          </cell>
          <cell r="J56" t="e">
            <v>#N/A</v>
          </cell>
        </row>
        <row r="57">
          <cell r="A57">
            <v>196210</v>
          </cell>
          <cell r="B57" t="str">
            <v>Motihari</v>
          </cell>
          <cell r="C57">
            <v>1700</v>
          </cell>
          <cell r="D57">
            <v>409</v>
          </cell>
          <cell r="E57">
            <v>1200</v>
          </cell>
          <cell r="F57">
            <v>34</v>
          </cell>
          <cell r="G57">
            <v>2850</v>
          </cell>
          <cell r="H57">
            <v>75</v>
          </cell>
          <cell r="I57" t="e">
            <v>#N/A</v>
          </cell>
          <cell r="J57" t="e">
            <v>#N/A</v>
          </cell>
        </row>
        <row r="58">
          <cell r="A58">
            <v>223910</v>
          </cell>
          <cell r="B58" t="str">
            <v>Bettiah</v>
          </cell>
          <cell r="C58" t="e">
            <v>#N/A</v>
          </cell>
          <cell r="D58" t="e">
            <v>#N/A</v>
          </cell>
          <cell r="E58" t="e">
            <v>#N/A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J58" t="e">
            <v>#N/A</v>
          </cell>
        </row>
        <row r="59">
          <cell r="A59">
            <v>103420</v>
          </cell>
          <cell r="B59" t="str">
            <v>Belwa</v>
          </cell>
          <cell r="C59">
            <v>1600</v>
          </cell>
          <cell r="D59">
            <v>467</v>
          </cell>
          <cell r="E59">
            <v>1100</v>
          </cell>
          <cell r="F59">
            <v>93</v>
          </cell>
          <cell r="G59">
            <v>2750</v>
          </cell>
          <cell r="H59">
            <v>119</v>
          </cell>
          <cell r="I59">
            <v>64.385304659498203</v>
          </cell>
          <cell r="J59">
            <v>89.23</v>
          </cell>
        </row>
        <row r="60">
          <cell r="A60">
            <v>105620</v>
          </cell>
          <cell r="B60" t="str">
            <v>English</v>
          </cell>
          <cell r="C60">
            <v>1700</v>
          </cell>
          <cell r="D60">
            <v>1209</v>
          </cell>
          <cell r="E60">
            <v>1200</v>
          </cell>
          <cell r="F60">
            <v>99</v>
          </cell>
          <cell r="G60">
            <v>2850</v>
          </cell>
          <cell r="H60">
            <v>125</v>
          </cell>
          <cell r="I60">
            <v>57.072043010752687</v>
          </cell>
          <cell r="J60">
            <v>81.59</v>
          </cell>
        </row>
        <row r="61">
          <cell r="A61">
            <v>162820</v>
          </cell>
          <cell r="B61" t="str">
            <v>Motihari</v>
          </cell>
          <cell r="C61">
            <v>1700</v>
          </cell>
          <cell r="D61">
            <v>242</v>
          </cell>
          <cell r="E61">
            <v>1200</v>
          </cell>
          <cell r="F61">
            <v>91</v>
          </cell>
          <cell r="G61">
            <v>2850</v>
          </cell>
          <cell r="H61">
            <v>125</v>
          </cell>
          <cell r="I61" t="e">
            <v>#N/A</v>
          </cell>
          <cell r="J61" t="e">
            <v>#N/A</v>
          </cell>
        </row>
        <row r="62">
          <cell r="A62">
            <v>168620</v>
          </cell>
          <cell r="B62" t="str">
            <v>Siwan</v>
          </cell>
          <cell r="C62">
            <v>1700</v>
          </cell>
          <cell r="D62">
            <v>328</v>
          </cell>
          <cell r="E62">
            <v>1200</v>
          </cell>
          <cell r="F62">
            <v>63</v>
          </cell>
          <cell r="G62">
            <v>2850</v>
          </cell>
          <cell r="H62">
            <v>86</v>
          </cell>
          <cell r="I62" t="e">
            <v>#N/A</v>
          </cell>
          <cell r="J62" t="e">
            <v>#N/A</v>
          </cell>
        </row>
        <row r="63">
          <cell r="A63">
            <v>184120</v>
          </cell>
          <cell r="B63" t="str">
            <v>Raxaul</v>
          </cell>
          <cell r="C63">
            <v>1700</v>
          </cell>
          <cell r="D63">
            <v>490</v>
          </cell>
          <cell r="E63">
            <v>1200</v>
          </cell>
          <cell r="F63">
            <v>102</v>
          </cell>
          <cell r="G63">
            <v>2850</v>
          </cell>
          <cell r="H63">
            <v>122</v>
          </cell>
          <cell r="I63">
            <v>114.03476702508961</v>
          </cell>
          <cell r="J63">
            <v>84.94</v>
          </cell>
        </row>
        <row r="64">
          <cell r="A64">
            <v>187920</v>
          </cell>
          <cell r="B64" t="str">
            <v>Gopalganj</v>
          </cell>
          <cell r="C64" t="e">
            <v>#N/A</v>
          </cell>
          <cell r="D64" t="e">
            <v>#N/A</v>
          </cell>
          <cell r="E64" t="e">
            <v>#N/A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J64" t="e">
            <v>#N/A</v>
          </cell>
        </row>
        <row r="65">
          <cell r="A65">
            <v>191920</v>
          </cell>
          <cell r="B65" t="str">
            <v>Bettiah</v>
          </cell>
          <cell r="C65">
            <v>1700</v>
          </cell>
          <cell r="D65">
            <v>577</v>
          </cell>
          <cell r="E65">
            <v>1200</v>
          </cell>
          <cell r="F65">
            <v>93</v>
          </cell>
          <cell r="G65">
            <v>2850</v>
          </cell>
          <cell r="H65">
            <v>118</v>
          </cell>
          <cell r="I65">
            <v>52.979211469534057</v>
          </cell>
          <cell r="J65">
            <v>86.87</v>
          </cell>
        </row>
        <row r="66">
          <cell r="A66">
            <v>192020</v>
          </cell>
          <cell r="B66" t="str">
            <v>Sitamarhi</v>
          </cell>
          <cell r="C66" t="e">
            <v>#N/A</v>
          </cell>
          <cell r="D66" t="e">
            <v>#N/A</v>
          </cell>
          <cell r="E66" t="e">
            <v>#N/A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J66" t="e">
            <v>#N/A</v>
          </cell>
        </row>
      </sheetData>
      <sheetData sheetId="3">
        <row r="1">
          <cell r="A1" t="str">
            <v>D. No</v>
          </cell>
          <cell r="B1" t="str">
            <v>Name Of Branch</v>
          </cell>
          <cell r="C1" t="str">
            <v>Status</v>
          </cell>
          <cell r="D1" t="str">
            <v>CAT</v>
          </cell>
          <cell r="E1" t="str">
            <v>SUNDRY</v>
          </cell>
          <cell r="G1" t="str">
            <v>SUSPENCE</v>
          </cell>
          <cell r="I1" t="str">
            <v>LIMITATION</v>
          </cell>
          <cell r="K1" t="str">
            <v>WLA</v>
          </cell>
          <cell r="M1" t="str">
            <v>INSURANCE</v>
          </cell>
          <cell r="O1" t="str">
            <v>CKYCR</v>
          </cell>
          <cell r="P1" t="str">
            <v>Inst.</v>
          </cell>
          <cell r="Q1" t="str">
            <v>Lease</v>
          </cell>
          <cell r="R1" t="str">
            <v>Rent</v>
          </cell>
          <cell r="S1" t="str">
            <v>SIG</v>
          </cell>
          <cell r="T1" t="str">
            <v>CODE 14</v>
          </cell>
        </row>
        <row r="2">
          <cell r="A2">
            <v>1</v>
          </cell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  <cell r="P2">
            <v>16</v>
          </cell>
          <cell r="Q2">
            <v>17</v>
          </cell>
          <cell r="R2">
            <v>18</v>
          </cell>
          <cell r="S2">
            <v>19</v>
          </cell>
          <cell r="T2">
            <v>20</v>
          </cell>
        </row>
        <row r="3">
          <cell r="A3">
            <v>349</v>
          </cell>
          <cell r="B3" t="str">
            <v>MAHARAJGANJ</v>
          </cell>
          <cell r="C3" t="str">
            <v>SU</v>
          </cell>
          <cell r="D3" t="str">
            <v>M</v>
          </cell>
          <cell r="E3">
            <v>7</v>
          </cell>
          <cell r="F3">
            <v>0.93595669999999997</v>
          </cell>
          <cell r="G3">
            <v>0</v>
          </cell>
          <cell r="H3">
            <v>0</v>
          </cell>
          <cell r="I3">
            <v>127</v>
          </cell>
          <cell r="J3">
            <v>144.78422769999989</v>
          </cell>
          <cell r="K3">
            <v>0</v>
          </cell>
          <cell r="L3">
            <v>0</v>
          </cell>
          <cell r="M3">
            <v>29</v>
          </cell>
          <cell r="N3">
            <v>81.362286000000026</v>
          </cell>
          <cell r="O3">
            <v>3</v>
          </cell>
          <cell r="P3">
            <v>150</v>
          </cell>
          <cell r="Q3">
            <v>94</v>
          </cell>
          <cell r="R3">
            <v>8027</v>
          </cell>
          <cell r="S3">
            <v>165</v>
          </cell>
          <cell r="T3">
            <v>3</v>
          </cell>
        </row>
        <row r="4">
          <cell r="A4">
            <v>1014</v>
          </cell>
          <cell r="B4" t="str">
            <v>ASAON</v>
          </cell>
          <cell r="C4" t="str">
            <v>R</v>
          </cell>
          <cell r="D4" t="str">
            <v>M</v>
          </cell>
          <cell r="E4">
            <v>5</v>
          </cell>
          <cell r="F4">
            <v>0.99087389999999997</v>
          </cell>
          <cell r="G4">
            <v>2</v>
          </cell>
          <cell r="H4">
            <v>0.245</v>
          </cell>
          <cell r="I4">
            <v>7</v>
          </cell>
          <cell r="J4">
            <v>4.5889028999999999</v>
          </cell>
          <cell r="K4">
            <v>1</v>
          </cell>
          <cell r="L4">
            <v>0.39261199999999996</v>
          </cell>
          <cell r="M4">
            <v>0</v>
          </cell>
          <cell r="N4">
            <v>0</v>
          </cell>
          <cell r="O4">
            <v>18</v>
          </cell>
          <cell r="P4">
            <v>0</v>
          </cell>
          <cell r="Q4">
            <v>0</v>
          </cell>
          <cell r="R4">
            <v>0</v>
          </cell>
          <cell r="S4">
            <v>59</v>
          </cell>
          <cell r="T4">
            <v>58</v>
          </cell>
        </row>
        <row r="5">
          <cell r="A5">
            <v>1225</v>
          </cell>
          <cell r="B5" t="str">
            <v>B.HAT</v>
          </cell>
          <cell r="C5" t="str">
            <v>R</v>
          </cell>
          <cell r="D5" t="str">
            <v>M</v>
          </cell>
          <cell r="E5">
            <v>9</v>
          </cell>
          <cell r="F5">
            <v>1.6679875</v>
          </cell>
          <cell r="G5">
            <v>0</v>
          </cell>
          <cell r="H5">
            <v>0</v>
          </cell>
          <cell r="I5">
            <v>4</v>
          </cell>
          <cell r="J5">
            <v>3.9996997999999997</v>
          </cell>
          <cell r="K5">
            <v>3</v>
          </cell>
          <cell r="L5">
            <v>2.0896102000000001</v>
          </cell>
          <cell r="M5">
            <v>0</v>
          </cell>
          <cell r="N5">
            <v>0</v>
          </cell>
          <cell r="O5">
            <v>0</v>
          </cell>
          <cell r="P5">
            <v>75</v>
          </cell>
          <cell r="Q5">
            <v>51</v>
          </cell>
          <cell r="R5">
            <v>11269</v>
          </cell>
          <cell r="S5">
            <v>258</v>
          </cell>
          <cell r="T5">
            <v>3</v>
          </cell>
        </row>
        <row r="6">
          <cell r="A6">
            <v>1441</v>
          </cell>
          <cell r="B6" t="str">
            <v>CHITTAULI</v>
          </cell>
          <cell r="C6" t="str">
            <v>R</v>
          </cell>
          <cell r="D6" t="str">
            <v>L</v>
          </cell>
          <cell r="E6">
            <v>21</v>
          </cell>
          <cell r="F6">
            <v>3.3646959000000001</v>
          </cell>
          <cell r="G6">
            <v>3</v>
          </cell>
          <cell r="H6">
            <v>0.2</v>
          </cell>
          <cell r="I6">
            <v>76</v>
          </cell>
          <cell r="J6">
            <v>61.765753799999992</v>
          </cell>
          <cell r="K6">
            <v>3</v>
          </cell>
          <cell r="L6">
            <v>2.4195536</v>
          </cell>
          <cell r="M6">
            <v>35</v>
          </cell>
          <cell r="N6">
            <v>161.61709709999997</v>
          </cell>
          <cell r="O6">
            <v>11</v>
          </cell>
          <cell r="P6">
            <v>90</v>
          </cell>
          <cell r="Q6">
            <v>61</v>
          </cell>
          <cell r="R6">
            <v>7779</v>
          </cell>
          <cell r="S6">
            <v>269</v>
          </cell>
          <cell r="T6">
            <v>16</v>
          </cell>
        </row>
        <row r="7">
          <cell r="A7">
            <v>1551</v>
          </cell>
          <cell r="B7" t="str">
            <v>DON</v>
          </cell>
          <cell r="C7" t="str">
            <v>R</v>
          </cell>
          <cell r="D7" t="str">
            <v>M</v>
          </cell>
          <cell r="E7">
            <v>7</v>
          </cell>
          <cell r="F7">
            <v>6.1353499999999999</v>
          </cell>
          <cell r="G7">
            <v>4</v>
          </cell>
          <cell r="H7">
            <v>5.47389E-2</v>
          </cell>
          <cell r="I7">
            <v>13</v>
          </cell>
          <cell r="J7">
            <v>13.272832700000002</v>
          </cell>
          <cell r="K7">
            <v>3</v>
          </cell>
          <cell r="L7">
            <v>0.48981999999999998</v>
          </cell>
          <cell r="M7">
            <v>0</v>
          </cell>
          <cell r="N7">
            <v>0</v>
          </cell>
          <cell r="O7">
            <v>4</v>
          </cell>
          <cell r="P7">
            <v>90</v>
          </cell>
          <cell r="Q7">
            <v>26</v>
          </cell>
          <cell r="R7">
            <v>4398</v>
          </cell>
          <cell r="S7">
            <v>120</v>
          </cell>
          <cell r="T7">
            <v>36</v>
          </cell>
        </row>
        <row r="8">
          <cell r="A8">
            <v>1555</v>
          </cell>
          <cell r="B8" t="str">
            <v>D.D.PUR</v>
          </cell>
          <cell r="C8" t="str">
            <v>R</v>
          </cell>
          <cell r="D8" t="str">
            <v>M</v>
          </cell>
          <cell r="E8">
            <v>20</v>
          </cell>
          <cell r="F8">
            <v>3.4052071999999995</v>
          </cell>
          <cell r="G8">
            <v>2</v>
          </cell>
          <cell r="H8">
            <v>9.5000000000000001E-2</v>
          </cell>
          <cell r="I8">
            <v>1</v>
          </cell>
          <cell r="J8">
            <v>1.3229500000000001</v>
          </cell>
          <cell r="K8">
            <v>1</v>
          </cell>
          <cell r="L8">
            <v>8.5419999999999996E-2</v>
          </cell>
          <cell r="M8">
            <v>15</v>
          </cell>
          <cell r="N8">
            <v>108.6724119</v>
          </cell>
          <cell r="O8">
            <v>11</v>
          </cell>
          <cell r="P8">
            <v>0</v>
          </cell>
          <cell r="Q8">
            <v>0</v>
          </cell>
          <cell r="R8">
            <v>0</v>
          </cell>
          <cell r="S8">
            <v>547</v>
          </cell>
          <cell r="T8">
            <v>3</v>
          </cell>
        </row>
        <row r="9">
          <cell r="A9">
            <v>1659</v>
          </cell>
          <cell r="B9" t="str">
            <v>SIWAN</v>
          </cell>
          <cell r="C9" t="str">
            <v>SU</v>
          </cell>
          <cell r="D9" t="str">
            <v>L</v>
          </cell>
          <cell r="E9">
            <v>13</v>
          </cell>
          <cell r="F9">
            <v>1.3476991</v>
          </cell>
          <cell r="G9">
            <v>2</v>
          </cell>
          <cell r="H9">
            <v>21.847880800000002</v>
          </cell>
          <cell r="I9">
            <v>11</v>
          </cell>
          <cell r="J9">
            <v>60.856119</v>
          </cell>
          <cell r="K9">
            <v>3</v>
          </cell>
          <cell r="L9">
            <v>0.34027000000000002</v>
          </cell>
          <cell r="M9">
            <v>10</v>
          </cell>
          <cell r="N9">
            <v>49.292837100000007</v>
          </cell>
          <cell r="O9">
            <v>3</v>
          </cell>
          <cell r="P9">
            <v>269</v>
          </cell>
          <cell r="Q9">
            <v>142</v>
          </cell>
          <cell r="R9">
            <v>57131</v>
          </cell>
          <cell r="S9">
            <v>54</v>
          </cell>
          <cell r="T9">
            <v>18</v>
          </cell>
        </row>
        <row r="10">
          <cell r="A10">
            <v>1927</v>
          </cell>
          <cell r="B10" t="str">
            <v>GAMBHIRAR</v>
          </cell>
          <cell r="C10" t="str">
            <v>R</v>
          </cell>
          <cell r="D10" t="str">
            <v>M</v>
          </cell>
          <cell r="E10">
            <v>6</v>
          </cell>
          <cell r="F10">
            <v>1.5316682000000001</v>
          </cell>
          <cell r="G10">
            <v>0</v>
          </cell>
          <cell r="H10">
            <v>0</v>
          </cell>
          <cell r="I10">
            <v>69</v>
          </cell>
          <cell r="J10">
            <v>62.987120399999966</v>
          </cell>
          <cell r="K10">
            <v>3</v>
          </cell>
          <cell r="L10">
            <v>0.57907239999999993</v>
          </cell>
          <cell r="M10">
            <v>16</v>
          </cell>
          <cell r="N10">
            <v>131.99014340000002</v>
          </cell>
          <cell r="O10">
            <v>13</v>
          </cell>
          <cell r="P10">
            <v>0</v>
          </cell>
          <cell r="Q10">
            <v>0</v>
          </cell>
          <cell r="R10">
            <v>0</v>
          </cell>
          <cell r="S10">
            <v>111</v>
          </cell>
          <cell r="T10">
            <v>77</v>
          </cell>
        </row>
        <row r="11">
          <cell r="A11">
            <v>2366</v>
          </cell>
          <cell r="B11" t="str">
            <v>KAROM</v>
          </cell>
          <cell r="C11" t="str">
            <v>R</v>
          </cell>
          <cell r="D11" t="str">
            <v>M</v>
          </cell>
          <cell r="E11">
            <v>5</v>
          </cell>
          <cell r="F11">
            <v>0.24145969999999997</v>
          </cell>
          <cell r="G11">
            <v>7</v>
          </cell>
          <cell r="H11">
            <v>8.5000000000000006E-2</v>
          </cell>
          <cell r="I11">
            <v>17</v>
          </cell>
          <cell r="J11">
            <v>67.253960599999985</v>
          </cell>
          <cell r="K11">
            <v>0</v>
          </cell>
          <cell r="L11">
            <v>0</v>
          </cell>
          <cell r="M11">
            <v>18</v>
          </cell>
          <cell r="N11">
            <v>41.105451300000006</v>
          </cell>
          <cell r="O11">
            <v>4</v>
          </cell>
          <cell r="P11">
            <v>0</v>
          </cell>
          <cell r="Q11">
            <v>0</v>
          </cell>
          <cell r="R11">
            <v>0</v>
          </cell>
          <cell r="S11">
            <v>239</v>
          </cell>
          <cell r="T11">
            <v>10</v>
          </cell>
        </row>
        <row r="12">
          <cell r="A12">
            <v>2400</v>
          </cell>
          <cell r="B12" t="str">
            <v>BHITTI</v>
          </cell>
          <cell r="C12" t="str">
            <v>R</v>
          </cell>
          <cell r="D12" t="str">
            <v>M</v>
          </cell>
          <cell r="E12">
            <v>5</v>
          </cell>
          <cell r="F12">
            <v>0.30522060000000001</v>
          </cell>
          <cell r="G12">
            <v>8</v>
          </cell>
          <cell r="H12">
            <v>3.6855291999999991</v>
          </cell>
          <cell r="I12">
            <v>1</v>
          </cell>
          <cell r="J12">
            <v>0.33422000000000002</v>
          </cell>
          <cell r="K12">
            <v>6</v>
          </cell>
          <cell r="L12">
            <v>3.0187051</v>
          </cell>
          <cell r="M12">
            <v>13</v>
          </cell>
          <cell r="N12">
            <v>69.8304756</v>
          </cell>
          <cell r="O12">
            <v>1</v>
          </cell>
          <cell r="P12">
            <v>90</v>
          </cell>
          <cell r="Q12">
            <v>50</v>
          </cell>
          <cell r="R12">
            <v>589</v>
          </cell>
          <cell r="S12">
            <v>282</v>
          </cell>
          <cell r="T12">
            <v>37</v>
          </cell>
        </row>
        <row r="13">
          <cell r="A13">
            <v>3002</v>
          </cell>
          <cell r="B13" t="str">
            <v>RAJAPUR</v>
          </cell>
          <cell r="C13" t="str">
            <v>R</v>
          </cell>
          <cell r="D13" t="str">
            <v>M</v>
          </cell>
          <cell r="E13">
            <v>4</v>
          </cell>
          <cell r="F13">
            <v>2.1655914000000003</v>
          </cell>
          <cell r="G13">
            <v>9</v>
          </cell>
          <cell r="H13">
            <v>1.0524731000000001</v>
          </cell>
          <cell r="I13">
            <v>11</v>
          </cell>
          <cell r="J13">
            <v>30.774048200000003</v>
          </cell>
          <cell r="K13">
            <v>1</v>
          </cell>
          <cell r="L13">
            <v>0.1</v>
          </cell>
          <cell r="M13">
            <v>5</v>
          </cell>
          <cell r="N13">
            <v>13.023885999999999</v>
          </cell>
          <cell r="O13">
            <v>1</v>
          </cell>
          <cell r="P13">
            <v>0</v>
          </cell>
          <cell r="Q13">
            <v>0</v>
          </cell>
          <cell r="R13">
            <v>0</v>
          </cell>
          <cell r="S13">
            <v>306</v>
          </cell>
          <cell r="T13">
            <v>4</v>
          </cell>
        </row>
        <row r="14">
          <cell r="A14">
            <v>9882</v>
          </cell>
          <cell r="B14" t="str">
            <v>Mairwa</v>
          </cell>
          <cell r="C14" t="str">
            <v>SU</v>
          </cell>
          <cell r="D14" t="str">
            <v>M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</row>
        <row r="15">
          <cell r="A15">
            <v>9912</v>
          </cell>
          <cell r="B15" t="str">
            <v>ST.ROAD SIWAN</v>
          </cell>
          <cell r="C15" t="str">
            <v>SU</v>
          </cell>
          <cell r="D15" t="str">
            <v>M</v>
          </cell>
          <cell r="E15">
            <v>2</v>
          </cell>
          <cell r="F15">
            <v>0.67861000000000005</v>
          </cell>
          <cell r="G15">
            <v>20</v>
          </cell>
          <cell r="H15">
            <v>0.99199999999999999</v>
          </cell>
          <cell r="I15">
            <v>6</v>
          </cell>
          <cell r="J15">
            <v>32.649030199999999</v>
          </cell>
          <cell r="K15">
            <v>0</v>
          </cell>
          <cell r="L15">
            <v>0</v>
          </cell>
          <cell r="M15">
            <v>7</v>
          </cell>
          <cell r="N15">
            <v>126.4234591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118</v>
          </cell>
          <cell r="T15">
            <v>5</v>
          </cell>
        </row>
        <row r="16">
          <cell r="A16">
            <v>859</v>
          </cell>
          <cell r="B16" t="str">
            <v>SUGAULI</v>
          </cell>
          <cell r="C16" t="str">
            <v>SU</v>
          </cell>
          <cell r="D16" t="str">
            <v>M</v>
          </cell>
          <cell r="E16">
            <v>14</v>
          </cell>
          <cell r="F16">
            <v>4.1424533000000006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1</v>
          </cell>
          <cell r="L16">
            <v>0.92183759999999992</v>
          </cell>
          <cell r="M16">
            <v>6</v>
          </cell>
          <cell r="N16">
            <v>26.258254299999997</v>
          </cell>
          <cell r="O16">
            <v>12</v>
          </cell>
          <cell r="P16">
            <v>77</v>
          </cell>
          <cell r="Q16">
            <v>61</v>
          </cell>
          <cell r="R16">
            <v>8180</v>
          </cell>
          <cell r="S16">
            <v>303</v>
          </cell>
          <cell r="T16">
            <v>4</v>
          </cell>
        </row>
        <row r="17">
          <cell r="A17">
            <v>1562</v>
          </cell>
          <cell r="B17" t="str">
            <v>LAKHAURA</v>
          </cell>
          <cell r="C17" t="str">
            <v>R</v>
          </cell>
          <cell r="D17" t="str">
            <v>M</v>
          </cell>
          <cell r="E17">
            <v>3</v>
          </cell>
          <cell r="F17">
            <v>0.2299554</v>
          </cell>
          <cell r="G17">
            <v>1</v>
          </cell>
          <cell r="H17">
            <v>7.0000000000000007E-2</v>
          </cell>
          <cell r="I17">
            <v>20</v>
          </cell>
          <cell r="J17">
            <v>43.357821900000005</v>
          </cell>
          <cell r="K17">
            <v>5</v>
          </cell>
          <cell r="L17">
            <v>1.6357704999999998</v>
          </cell>
          <cell r="M17">
            <v>17</v>
          </cell>
          <cell r="N17">
            <v>229.35839730000001</v>
          </cell>
          <cell r="O17">
            <v>21</v>
          </cell>
          <cell r="P17">
            <v>0</v>
          </cell>
          <cell r="Q17">
            <v>0</v>
          </cell>
          <cell r="R17">
            <v>0</v>
          </cell>
          <cell r="S17">
            <v>376</v>
          </cell>
          <cell r="T17">
            <v>42</v>
          </cell>
        </row>
        <row r="18">
          <cell r="A18">
            <v>1564</v>
          </cell>
          <cell r="B18" t="str">
            <v>SRIPUR</v>
          </cell>
          <cell r="C18" t="str">
            <v>R</v>
          </cell>
          <cell r="D18" t="str">
            <v>M</v>
          </cell>
          <cell r="E18">
            <v>12</v>
          </cell>
          <cell r="F18">
            <v>1.5571299999999999</v>
          </cell>
          <cell r="G18">
            <v>2</v>
          </cell>
          <cell r="H18">
            <v>9.4893799999999986E-2</v>
          </cell>
          <cell r="I18">
            <v>1</v>
          </cell>
          <cell r="J18">
            <v>1.0468980000000001</v>
          </cell>
          <cell r="K18">
            <v>0</v>
          </cell>
          <cell r="L18">
            <v>0</v>
          </cell>
          <cell r="M18">
            <v>3</v>
          </cell>
          <cell r="N18">
            <v>7.6204410000000005</v>
          </cell>
          <cell r="O18">
            <v>2</v>
          </cell>
          <cell r="P18">
            <v>0</v>
          </cell>
          <cell r="Q18">
            <v>0</v>
          </cell>
          <cell r="R18">
            <v>0</v>
          </cell>
          <cell r="S18">
            <v>301</v>
          </cell>
          <cell r="T18">
            <v>32</v>
          </cell>
        </row>
        <row r="19">
          <cell r="A19">
            <v>1695</v>
          </cell>
          <cell r="B19" t="str">
            <v>N.G.GANG</v>
          </cell>
          <cell r="C19" t="str">
            <v>R</v>
          </cell>
          <cell r="D19" t="str">
            <v>M</v>
          </cell>
          <cell r="E19">
            <v>27</v>
          </cell>
          <cell r="F19">
            <v>6.687761000000001</v>
          </cell>
          <cell r="G19">
            <v>2</v>
          </cell>
          <cell r="H19">
            <v>0.38877</v>
          </cell>
          <cell r="I19">
            <v>8</v>
          </cell>
          <cell r="J19">
            <v>40.724709700000005</v>
          </cell>
          <cell r="K19">
            <v>0</v>
          </cell>
          <cell r="L19">
            <v>0</v>
          </cell>
          <cell r="M19">
            <v>13</v>
          </cell>
          <cell r="N19">
            <v>56.093559800000001</v>
          </cell>
          <cell r="O19">
            <v>15</v>
          </cell>
          <cell r="P19">
            <v>0</v>
          </cell>
          <cell r="Q19">
            <v>0</v>
          </cell>
          <cell r="R19">
            <v>0</v>
          </cell>
          <cell r="S19">
            <v>465</v>
          </cell>
          <cell r="T19">
            <v>71</v>
          </cell>
        </row>
        <row r="20">
          <cell r="A20">
            <v>1791</v>
          </cell>
          <cell r="B20" t="str">
            <v>P.PAKRI</v>
          </cell>
          <cell r="C20" t="str">
            <v>R</v>
          </cell>
          <cell r="D20" t="str">
            <v>M</v>
          </cell>
          <cell r="E20">
            <v>13</v>
          </cell>
          <cell r="F20">
            <v>0.50004000000000004</v>
          </cell>
          <cell r="G20">
            <v>2</v>
          </cell>
          <cell r="H20">
            <v>0.78327519999999995</v>
          </cell>
          <cell r="I20">
            <v>4</v>
          </cell>
          <cell r="J20">
            <v>8.2507411000000008</v>
          </cell>
          <cell r="K20">
            <v>0</v>
          </cell>
          <cell r="L20">
            <v>0</v>
          </cell>
          <cell r="M20">
            <v>4</v>
          </cell>
          <cell r="N20">
            <v>22.7372771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254</v>
          </cell>
          <cell r="T20">
            <v>25</v>
          </cell>
        </row>
        <row r="21">
          <cell r="A21">
            <v>2292</v>
          </cell>
          <cell r="B21" t="str">
            <v>LAUKHAN</v>
          </cell>
          <cell r="C21" t="str">
            <v>R</v>
          </cell>
          <cell r="D21" t="str">
            <v>S</v>
          </cell>
          <cell r="E21">
            <v>5</v>
          </cell>
          <cell r="F21">
            <v>0.20709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1</v>
          </cell>
          <cell r="N21">
            <v>9.4478027000000004</v>
          </cell>
          <cell r="O21">
            <v>1</v>
          </cell>
          <cell r="P21">
            <v>0</v>
          </cell>
          <cell r="Q21">
            <v>0</v>
          </cell>
          <cell r="R21">
            <v>0</v>
          </cell>
          <cell r="S21">
            <v>337</v>
          </cell>
          <cell r="T21">
            <v>15</v>
          </cell>
        </row>
        <row r="22">
          <cell r="A22">
            <v>2513</v>
          </cell>
          <cell r="B22" t="str">
            <v>MOTIHARI</v>
          </cell>
          <cell r="C22" t="str">
            <v>SU</v>
          </cell>
          <cell r="D22" t="str">
            <v>L</v>
          </cell>
          <cell r="E22">
            <v>18</v>
          </cell>
          <cell r="F22">
            <v>9.4377634999999991</v>
          </cell>
          <cell r="G22">
            <v>5</v>
          </cell>
          <cell r="H22">
            <v>20.626208399999999</v>
          </cell>
          <cell r="I22">
            <v>12</v>
          </cell>
          <cell r="J22">
            <v>34.140607699999997</v>
          </cell>
          <cell r="K22">
            <v>14</v>
          </cell>
          <cell r="L22">
            <v>6.6278408999999998</v>
          </cell>
          <cell r="M22">
            <v>40</v>
          </cell>
          <cell r="N22">
            <v>247.06407940000005</v>
          </cell>
          <cell r="O22">
            <v>43</v>
          </cell>
          <cell r="P22">
            <v>435</v>
          </cell>
          <cell r="Q22">
            <v>400</v>
          </cell>
          <cell r="R22">
            <v>56203</v>
          </cell>
          <cell r="S22">
            <v>240</v>
          </cell>
          <cell r="T22">
            <v>5</v>
          </cell>
        </row>
        <row r="23">
          <cell r="A23">
            <v>4108</v>
          </cell>
          <cell r="B23" t="str">
            <v>RAXAUL</v>
          </cell>
          <cell r="C23" t="str">
            <v>SU</v>
          </cell>
          <cell r="D23" t="str">
            <v>L</v>
          </cell>
          <cell r="E23">
            <v>6</v>
          </cell>
          <cell r="F23">
            <v>0.8384410000000001</v>
          </cell>
          <cell r="G23">
            <v>0</v>
          </cell>
          <cell r="H23">
            <v>0</v>
          </cell>
          <cell r="I23">
            <v>18</v>
          </cell>
          <cell r="J23">
            <v>15.989784500000003</v>
          </cell>
          <cell r="K23">
            <v>7</v>
          </cell>
          <cell r="L23">
            <v>2.2140049999999998</v>
          </cell>
          <cell r="M23">
            <v>9</v>
          </cell>
          <cell r="N23">
            <v>27.341257899999999</v>
          </cell>
          <cell r="O23">
            <v>0</v>
          </cell>
          <cell r="P23">
            <v>90</v>
          </cell>
          <cell r="Q23">
            <v>59</v>
          </cell>
          <cell r="R23">
            <v>4965</v>
          </cell>
          <cell r="S23">
            <v>371</v>
          </cell>
          <cell r="T23">
            <v>3</v>
          </cell>
        </row>
        <row r="24">
          <cell r="A24">
            <v>5974</v>
          </cell>
          <cell r="B24" t="str">
            <v>KASBA MEHSI</v>
          </cell>
          <cell r="C24" t="str">
            <v>R</v>
          </cell>
          <cell r="D24" t="str">
            <v>S</v>
          </cell>
          <cell r="E24">
            <v>3</v>
          </cell>
          <cell r="F24">
            <v>6.7239999999999994E-2</v>
          </cell>
          <cell r="G24">
            <v>1</v>
          </cell>
          <cell r="H24">
            <v>-8.9999999999999993E-3</v>
          </cell>
          <cell r="I24">
            <v>6</v>
          </cell>
          <cell r="J24">
            <v>4.8135273999999999</v>
          </cell>
          <cell r="K24">
            <v>2</v>
          </cell>
          <cell r="L24">
            <v>1.0246945999999999</v>
          </cell>
          <cell r="M24">
            <v>5</v>
          </cell>
          <cell r="N24">
            <v>8.1483620999999999</v>
          </cell>
          <cell r="O24">
            <v>2</v>
          </cell>
          <cell r="P24">
            <v>0</v>
          </cell>
          <cell r="Q24">
            <v>0</v>
          </cell>
          <cell r="R24">
            <v>0</v>
          </cell>
          <cell r="S24">
            <v>207</v>
          </cell>
          <cell r="T24">
            <v>4</v>
          </cell>
        </row>
        <row r="25">
          <cell r="A25">
            <v>7211</v>
          </cell>
          <cell r="B25" t="str">
            <v>CHAKIYA</v>
          </cell>
          <cell r="C25" t="str">
            <v>SU</v>
          </cell>
          <cell r="D25" t="str">
            <v>M</v>
          </cell>
          <cell r="E25">
            <v>4</v>
          </cell>
          <cell r="F25">
            <v>0.29950739999999998</v>
          </cell>
          <cell r="G25">
            <v>3</v>
          </cell>
          <cell r="H25">
            <v>0.218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4</v>
          </cell>
          <cell r="N25">
            <v>12.2039168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73</v>
          </cell>
          <cell r="T25">
            <v>1</v>
          </cell>
        </row>
        <row r="26">
          <cell r="A26">
            <v>9881</v>
          </cell>
          <cell r="B26" t="str">
            <v>BARIYARPUR</v>
          </cell>
          <cell r="C26" t="str">
            <v>SU</v>
          </cell>
          <cell r="D26" t="str">
            <v>S</v>
          </cell>
          <cell r="E26">
            <v>4</v>
          </cell>
          <cell r="F26">
            <v>0.54834000000000005</v>
          </cell>
          <cell r="G26">
            <v>0</v>
          </cell>
          <cell r="H26">
            <v>0</v>
          </cell>
          <cell r="I26">
            <v>7</v>
          </cell>
          <cell r="J26">
            <v>28.837970700000003</v>
          </cell>
          <cell r="K26">
            <v>0</v>
          </cell>
          <cell r="L26">
            <v>0</v>
          </cell>
          <cell r="M26">
            <v>22</v>
          </cell>
          <cell r="N26">
            <v>185.6788918</v>
          </cell>
          <cell r="O26">
            <v>2</v>
          </cell>
          <cell r="P26">
            <v>0</v>
          </cell>
          <cell r="Q26">
            <v>0</v>
          </cell>
          <cell r="R26">
            <v>0</v>
          </cell>
          <cell r="S26">
            <v>42</v>
          </cell>
          <cell r="T26">
            <v>4</v>
          </cell>
        </row>
        <row r="27">
          <cell r="A27">
            <v>9908</v>
          </cell>
          <cell r="B27" t="str">
            <v>NAUWADIH</v>
          </cell>
          <cell r="C27" t="str">
            <v>R</v>
          </cell>
          <cell r="D27" t="str">
            <v>S</v>
          </cell>
          <cell r="E27">
            <v>5</v>
          </cell>
          <cell r="F27">
            <v>0.62790000000000001</v>
          </cell>
          <cell r="G27">
            <v>3</v>
          </cell>
          <cell r="H27">
            <v>0.16600000000000001</v>
          </cell>
          <cell r="I27">
            <v>20</v>
          </cell>
          <cell r="J27">
            <v>68.0081852</v>
          </cell>
          <cell r="K27">
            <v>0</v>
          </cell>
          <cell r="L27">
            <v>0</v>
          </cell>
          <cell r="M27">
            <v>18</v>
          </cell>
          <cell r="N27">
            <v>73.150997300000014</v>
          </cell>
          <cell r="O27">
            <v>19</v>
          </cell>
          <cell r="P27">
            <v>0</v>
          </cell>
          <cell r="Q27">
            <v>0</v>
          </cell>
          <cell r="R27">
            <v>0</v>
          </cell>
          <cell r="S27">
            <v>139</v>
          </cell>
          <cell r="T27">
            <v>6</v>
          </cell>
        </row>
        <row r="28">
          <cell r="A28">
            <v>80</v>
          </cell>
          <cell r="B28" t="str">
            <v>BAGHA</v>
          </cell>
          <cell r="C28" t="str">
            <v>SU</v>
          </cell>
          <cell r="D28" t="str">
            <v>L</v>
          </cell>
          <cell r="E28">
            <v>2</v>
          </cell>
          <cell r="F28">
            <v>0.2043354</v>
          </cell>
          <cell r="G28">
            <v>2</v>
          </cell>
          <cell r="H28">
            <v>0.04</v>
          </cell>
          <cell r="I28">
            <v>0</v>
          </cell>
          <cell r="J28">
            <v>0</v>
          </cell>
          <cell r="K28">
            <v>2</v>
          </cell>
          <cell r="L28">
            <v>0.13494</v>
          </cell>
          <cell r="M28">
            <v>1</v>
          </cell>
          <cell r="N28">
            <v>495.9922583</v>
          </cell>
          <cell r="O28">
            <v>10</v>
          </cell>
          <cell r="P28">
            <v>163</v>
          </cell>
          <cell r="Q28">
            <v>107</v>
          </cell>
          <cell r="R28">
            <v>2000</v>
          </cell>
          <cell r="S28">
            <v>215</v>
          </cell>
          <cell r="T28">
            <v>3</v>
          </cell>
        </row>
        <row r="29">
          <cell r="A29">
            <v>780</v>
          </cell>
          <cell r="B29" t="str">
            <v>MAJHAULIA</v>
          </cell>
          <cell r="C29" t="str">
            <v>R</v>
          </cell>
          <cell r="D29" t="str">
            <v>M</v>
          </cell>
          <cell r="E29">
            <v>6</v>
          </cell>
          <cell r="F29">
            <v>1.9750287</v>
          </cell>
          <cell r="G29">
            <v>2</v>
          </cell>
          <cell r="H29">
            <v>9.9967500000000001E-2</v>
          </cell>
          <cell r="I29">
            <v>47</v>
          </cell>
          <cell r="J29">
            <v>53.158398699999999</v>
          </cell>
          <cell r="K29">
            <v>0</v>
          </cell>
          <cell r="L29">
            <v>0</v>
          </cell>
          <cell r="M29">
            <v>3</v>
          </cell>
          <cell r="N29">
            <v>17.081452200000001</v>
          </cell>
          <cell r="O29">
            <v>3</v>
          </cell>
          <cell r="P29">
            <v>90</v>
          </cell>
          <cell r="Q29">
            <v>21</v>
          </cell>
          <cell r="R29">
            <v>0</v>
          </cell>
          <cell r="S29">
            <v>190</v>
          </cell>
          <cell r="T29">
            <v>34</v>
          </cell>
        </row>
        <row r="30">
          <cell r="A30">
            <v>1563</v>
          </cell>
          <cell r="B30" t="str">
            <v>MEHURA</v>
          </cell>
          <cell r="C30" t="str">
            <v>R</v>
          </cell>
          <cell r="D30" t="str">
            <v>M</v>
          </cell>
          <cell r="E30">
            <v>2</v>
          </cell>
          <cell r="F30">
            <v>5.3150000000000003E-2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14</v>
          </cell>
          <cell r="P30">
            <v>0</v>
          </cell>
          <cell r="Q30">
            <v>0</v>
          </cell>
          <cell r="R30">
            <v>0</v>
          </cell>
          <cell r="S30">
            <v>69</v>
          </cell>
          <cell r="T30">
            <v>1</v>
          </cell>
        </row>
        <row r="31">
          <cell r="A31">
            <v>2295</v>
          </cell>
          <cell r="B31" t="str">
            <v>INERWA</v>
          </cell>
          <cell r="C31" t="str">
            <v>R</v>
          </cell>
          <cell r="D31" t="str">
            <v>M</v>
          </cell>
          <cell r="E31">
            <v>4</v>
          </cell>
          <cell r="F31">
            <v>0.54912539999999999</v>
          </cell>
          <cell r="G31">
            <v>1</v>
          </cell>
          <cell r="H31">
            <v>-3.0000000000000001E-3</v>
          </cell>
          <cell r="I31">
            <v>3</v>
          </cell>
          <cell r="J31">
            <v>4.8815847000000003</v>
          </cell>
          <cell r="K31">
            <v>0</v>
          </cell>
          <cell r="L31">
            <v>0</v>
          </cell>
          <cell r="M31">
            <v>7</v>
          </cell>
          <cell r="N31">
            <v>57.151766600000002</v>
          </cell>
          <cell r="O31">
            <v>10</v>
          </cell>
          <cell r="P31">
            <v>0</v>
          </cell>
          <cell r="Q31">
            <v>0</v>
          </cell>
          <cell r="R31">
            <v>0</v>
          </cell>
          <cell r="S31">
            <v>103</v>
          </cell>
          <cell r="T31">
            <v>7</v>
          </cell>
        </row>
        <row r="32">
          <cell r="A32">
            <v>3939</v>
          </cell>
          <cell r="B32" t="str">
            <v>BETTIAH</v>
          </cell>
          <cell r="C32" t="str">
            <v>SU</v>
          </cell>
          <cell r="D32" t="str">
            <v>VLB</v>
          </cell>
          <cell r="E32">
            <v>9</v>
          </cell>
          <cell r="F32">
            <v>2.7244721999999997</v>
          </cell>
          <cell r="G32">
            <v>28</v>
          </cell>
          <cell r="H32">
            <v>47.520063899999997</v>
          </cell>
          <cell r="I32">
            <v>62</v>
          </cell>
          <cell r="J32">
            <v>58.987783800000003</v>
          </cell>
          <cell r="K32">
            <v>4</v>
          </cell>
          <cell r="L32">
            <v>1.8603070000000002</v>
          </cell>
          <cell r="M32">
            <v>14</v>
          </cell>
          <cell r="N32">
            <v>51.9018102</v>
          </cell>
          <cell r="O32">
            <v>11</v>
          </cell>
          <cell r="P32">
            <v>0</v>
          </cell>
          <cell r="Q32">
            <v>0</v>
          </cell>
          <cell r="R32">
            <v>0</v>
          </cell>
          <cell r="S32">
            <v>124</v>
          </cell>
          <cell r="T32">
            <v>6</v>
          </cell>
        </row>
        <row r="33">
          <cell r="A33">
            <v>7164</v>
          </cell>
          <cell r="B33" t="str">
            <v xml:space="preserve">NARAIPUR </v>
          </cell>
          <cell r="C33" t="str">
            <v>SU</v>
          </cell>
          <cell r="D33" t="str">
            <v>M</v>
          </cell>
          <cell r="E33">
            <v>13</v>
          </cell>
          <cell r="F33">
            <v>2.9267814000000003</v>
          </cell>
          <cell r="G33">
            <v>11</v>
          </cell>
          <cell r="H33">
            <v>0.73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27</v>
          </cell>
          <cell r="N33">
            <v>88.528906300000003</v>
          </cell>
          <cell r="O33">
            <v>4</v>
          </cell>
          <cell r="P33">
            <v>0</v>
          </cell>
          <cell r="Q33">
            <v>0</v>
          </cell>
          <cell r="R33">
            <v>0</v>
          </cell>
          <cell r="S33">
            <v>414</v>
          </cell>
          <cell r="T33">
            <v>27</v>
          </cell>
        </row>
        <row r="34">
          <cell r="A34">
            <v>7212</v>
          </cell>
          <cell r="B34" t="str">
            <v>NARKATIYAGANJ</v>
          </cell>
          <cell r="C34" t="str">
            <v>SU</v>
          </cell>
          <cell r="D34" t="str">
            <v>M</v>
          </cell>
          <cell r="E34">
            <v>9</v>
          </cell>
          <cell r="F34">
            <v>0.71406330000000007</v>
          </cell>
          <cell r="G34">
            <v>12</v>
          </cell>
          <cell r="H34">
            <v>1.528</v>
          </cell>
          <cell r="I34">
            <v>5</v>
          </cell>
          <cell r="J34">
            <v>14.7439456</v>
          </cell>
          <cell r="K34">
            <v>0</v>
          </cell>
          <cell r="L34">
            <v>0</v>
          </cell>
          <cell r="M34">
            <v>20</v>
          </cell>
          <cell r="N34">
            <v>71.654156</v>
          </cell>
          <cell r="O34">
            <v>30</v>
          </cell>
          <cell r="P34">
            <v>29</v>
          </cell>
          <cell r="Q34">
            <v>26</v>
          </cell>
          <cell r="R34">
            <v>1250</v>
          </cell>
          <cell r="S34">
            <v>106</v>
          </cell>
          <cell r="T34">
            <v>12</v>
          </cell>
        </row>
        <row r="35">
          <cell r="A35">
            <v>9911</v>
          </cell>
          <cell r="B35" t="str">
            <v>SUP RD BETTIAH</v>
          </cell>
          <cell r="C35" t="str">
            <v>SU</v>
          </cell>
          <cell r="D35" t="str">
            <v>S</v>
          </cell>
          <cell r="E35">
            <v>5</v>
          </cell>
          <cell r="F35">
            <v>0.26384999999999997</v>
          </cell>
          <cell r="G35">
            <v>2</v>
          </cell>
          <cell r="H35">
            <v>0.19</v>
          </cell>
          <cell r="I35">
            <v>13</v>
          </cell>
          <cell r="J35">
            <v>15.415804899999999</v>
          </cell>
          <cell r="K35">
            <v>0</v>
          </cell>
          <cell r="L35">
            <v>0</v>
          </cell>
          <cell r="M35">
            <v>35</v>
          </cell>
          <cell r="N35">
            <v>113.97697240000001</v>
          </cell>
          <cell r="O35">
            <v>16</v>
          </cell>
          <cell r="P35">
            <v>30</v>
          </cell>
          <cell r="Q35">
            <v>27</v>
          </cell>
          <cell r="R35">
            <v>4798</v>
          </cell>
          <cell r="S35">
            <v>157</v>
          </cell>
          <cell r="T35">
            <v>10</v>
          </cell>
        </row>
        <row r="36">
          <cell r="A36">
            <v>9950</v>
          </cell>
          <cell r="B36" t="str">
            <v>RAMNAGAR</v>
          </cell>
          <cell r="C36" t="str">
            <v>SU</v>
          </cell>
          <cell r="D36" t="str">
            <v>S</v>
          </cell>
          <cell r="E36">
            <v>4</v>
          </cell>
          <cell r="F36">
            <v>0.22189999999999999</v>
          </cell>
          <cell r="G36">
            <v>1</v>
          </cell>
          <cell r="H36">
            <v>3.2070000000000001E-2</v>
          </cell>
          <cell r="I36">
            <v>2</v>
          </cell>
          <cell r="J36">
            <v>0.86089499999999997</v>
          </cell>
          <cell r="K36">
            <v>0</v>
          </cell>
          <cell r="L36">
            <v>0</v>
          </cell>
          <cell r="M36">
            <v>2</v>
          </cell>
          <cell r="N36">
            <v>6.4862921</v>
          </cell>
          <cell r="O36">
            <v>8</v>
          </cell>
          <cell r="P36">
            <v>0</v>
          </cell>
          <cell r="Q36">
            <v>0</v>
          </cell>
          <cell r="R36">
            <v>0</v>
          </cell>
          <cell r="S36">
            <v>49</v>
          </cell>
          <cell r="T36">
            <v>20</v>
          </cell>
        </row>
        <row r="37">
          <cell r="A37">
            <v>1750</v>
          </cell>
          <cell r="B37" t="str">
            <v>D.KALAN</v>
          </cell>
          <cell r="C37" t="str">
            <v>R</v>
          </cell>
          <cell r="D37" t="str">
            <v>M</v>
          </cell>
          <cell r="E37">
            <v>7</v>
          </cell>
          <cell r="F37">
            <v>53.892873200000004</v>
          </cell>
          <cell r="G37">
            <v>0</v>
          </cell>
          <cell r="H37">
            <v>0</v>
          </cell>
          <cell r="I37">
            <v>5</v>
          </cell>
          <cell r="J37">
            <v>9.0033630000000002</v>
          </cell>
          <cell r="K37">
            <v>0</v>
          </cell>
          <cell r="L37">
            <v>0</v>
          </cell>
          <cell r="M37">
            <v>12</v>
          </cell>
          <cell r="N37">
            <v>49.323768299999998</v>
          </cell>
          <cell r="O37">
            <v>7</v>
          </cell>
          <cell r="P37">
            <v>0</v>
          </cell>
          <cell r="Q37">
            <v>0</v>
          </cell>
          <cell r="R37">
            <v>0</v>
          </cell>
          <cell r="S37">
            <v>351</v>
          </cell>
          <cell r="T37">
            <v>1</v>
          </cell>
        </row>
        <row r="38">
          <cell r="A38">
            <v>1779</v>
          </cell>
          <cell r="B38" t="str">
            <v>MOHINI</v>
          </cell>
          <cell r="C38" t="str">
            <v>R</v>
          </cell>
          <cell r="D38" t="str">
            <v>M</v>
          </cell>
          <cell r="E38">
            <v>4</v>
          </cell>
          <cell r="F38">
            <v>5.879825499999999</v>
          </cell>
          <cell r="G38">
            <v>2</v>
          </cell>
          <cell r="H38">
            <v>4.7E-2</v>
          </cell>
          <cell r="I38">
            <v>28</v>
          </cell>
          <cell r="J38">
            <v>28.8915282</v>
          </cell>
          <cell r="K38">
            <v>1</v>
          </cell>
          <cell r="L38">
            <v>0.29326000000000002</v>
          </cell>
          <cell r="M38">
            <v>6</v>
          </cell>
          <cell r="N38">
            <v>24.340666800000001</v>
          </cell>
          <cell r="O38">
            <v>5</v>
          </cell>
          <cell r="P38">
            <v>0</v>
          </cell>
          <cell r="Q38">
            <v>0</v>
          </cell>
          <cell r="R38">
            <v>0</v>
          </cell>
          <cell r="S38">
            <v>152</v>
          </cell>
          <cell r="T38">
            <v>22</v>
          </cell>
        </row>
        <row r="39">
          <cell r="A39">
            <v>1790</v>
          </cell>
          <cell r="B39" t="str">
            <v>PANDAUL</v>
          </cell>
          <cell r="C39" t="str">
            <v>R</v>
          </cell>
          <cell r="D39" t="str">
            <v>M</v>
          </cell>
          <cell r="E39">
            <v>9</v>
          </cell>
          <cell r="F39">
            <v>9.1861439999999988</v>
          </cell>
          <cell r="G39">
            <v>6</v>
          </cell>
          <cell r="H39">
            <v>1.4750000000000001</v>
          </cell>
          <cell r="I39">
            <v>12</v>
          </cell>
          <cell r="J39">
            <v>16.275246200000002</v>
          </cell>
          <cell r="K39">
            <v>1</v>
          </cell>
          <cell r="L39">
            <v>4.2040000000000001E-2</v>
          </cell>
          <cell r="M39">
            <v>2</v>
          </cell>
          <cell r="N39">
            <v>2.8502149000000001</v>
          </cell>
          <cell r="O39">
            <v>10</v>
          </cell>
          <cell r="P39">
            <v>0</v>
          </cell>
          <cell r="Q39">
            <v>0</v>
          </cell>
          <cell r="R39">
            <v>0</v>
          </cell>
          <cell r="S39">
            <v>150</v>
          </cell>
          <cell r="T39">
            <v>41</v>
          </cell>
        </row>
        <row r="40">
          <cell r="A40">
            <v>2296</v>
          </cell>
          <cell r="B40" t="str">
            <v>BANAUL</v>
          </cell>
          <cell r="C40" t="str">
            <v>R</v>
          </cell>
          <cell r="D40" t="str">
            <v>M</v>
          </cell>
          <cell r="E40">
            <v>35</v>
          </cell>
          <cell r="F40">
            <v>35.137218699999998</v>
          </cell>
          <cell r="G40">
            <v>1</v>
          </cell>
          <cell r="H40">
            <v>7.8857700000000003E-2</v>
          </cell>
          <cell r="I40">
            <v>75</v>
          </cell>
          <cell r="J40">
            <v>60.578948400000002</v>
          </cell>
          <cell r="K40">
            <v>25</v>
          </cell>
          <cell r="L40">
            <v>12.4209446</v>
          </cell>
          <cell r="M40">
            <v>12</v>
          </cell>
          <cell r="N40">
            <v>60.424166700000008</v>
          </cell>
          <cell r="O40">
            <v>9</v>
          </cell>
          <cell r="P40">
            <v>0</v>
          </cell>
          <cell r="Q40">
            <v>0</v>
          </cell>
          <cell r="R40">
            <v>0</v>
          </cell>
          <cell r="S40">
            <v>486</v>
          </cell>
          <cell r="T40">
            <v>167</v>
          </cell>
        </row>
        <row r="41">
          <cell r="A41">
            <v>4992</v>
          </cell>
          <cell r="B41" t="str">
            <v>SITAMARHI</v>
          </cell>
          <cell r="C41" t="str">
            <v>SU</v>
          </cell>
          <cell r="D41" t="str">
            <v>M</v>
          </cell>
          <cell r="E41">
            <v>8</v>
          </cell>
          <cell r="F41">
            <v>51.608229799999997</v>
          </cell>
          <cell r="G41">
            <v>1</v>
          </cell>
          <cell r="H41">
            <v>10</v>
          </cell>
          <cell r="I41">
            <v>3</v>
          </cell>
          <cell r="J41">
            <v>2.3002435999999999</v>
          </cell>
          <cell r="K41">
            <v>0</v>
          </cell>
          <cell r="L41">
            <v>0</v>
          </cell>
          <cell r="M41">
            <v>13</v>
          </cell>
          <cell r="N41">
            <v>96.066668000000007</v>
          </cell>
          <cell r="O41">
            <v>8</v>
          </cell>
          <cell r="P41">
            <v>180</v>
          </cell>
          <cell r="Q41">
            <v>127</v>
          </cell>
          <cell r="R41">
            <v>5412</v>
          </cell>
          <cell r="S41">
            <v>203</v>
          </cell>
          <cell r="T41">
            <v>7</v>
          </cell>
        </row>
        <row r="42">
          <cell r="A42">
            <v>7214</v>
          </cell>
          <cell r="B42" t="str">
            <v>SURSAND</v>
          </cell>
          <cell r="C42" t="str">
            <v>SU</v>
          </cell>
          <cell r="D42" t="str">
            <v>M</v>
          </cell>
          <cell r="E42">
            <v>5</v>
          </cell>
          <cell r="F42">
            <v>0.9637889999999999</v>
          </cell>
          <cell r="G42">
            <v>1</v>
          </cell>
          <cell r="H42">
            <v>-3.0000000000000001E-3</v>
          </cell>
          <cell r="I42">
            <v>29</v>
          </cell>
          <cell r="J42">
            <v>51.382708300000012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10</v>
          </cell>
          <cell r="P42">
            <v>0</v>
          </cell>
          <cell r="Q42">
            <v>0</v>
          </cell>
          <cell r="R42">
            <v>0</v>
          </cell>
          <cell r="S42">
            <v>145</v>
          </cell>
          <cell r="T42">
            <v>11</v>
          </cell>
        </row>
        <row r="43">
          <cell r="A43">
            <v>7958</v>
          </cell>
          <cell r="B43" t="str">
            <v>RAMPUR SAIDPUR RUNI</v>
          </cell>
          <cell r="C43" t="str">
            <v>SU</v>
          </cell>
          <cell r="D43" t="str">
            <v>S</v>
          </cell>
          <cell r="E43">
            <v>5</v>
          </cell>
          <cell r="F43">
            <v>0.78842999999999996</v>
          </cell>
          <cell r="G43">
            <v>0</v>
          </cell>
          <cell r="H43">
            <v>0</v>
          </cell>
          <cell r="I43">
            <v>7</v>
          </cell>
          <cell r="J43">
            <v>14.043768400000001</v>
          </cell>
          <cell r="K43">
            <v>0</v>
          </cell>
          <cell r="L43">
            <v>0</v>
          </cell>
          <cell r="M43">
            <v>22</v>
          </cell>
          <cell r="N43">
            <v>82.322197799999998</v>
          </cell>
          <cell r="O43">
            <v>13</v>
          </cell>
          <cell r="P43">
            <v>0</v>
          </cell>
          <cell r="Q43">
            <v>0</v>
          </cell>
          <cell r="R43">
            <v>0</v>
          </cell>
          <cell r="S43">
            <v>292</v>
          </cell>
          <cell r="T43">
            <v>19</v>
          </cell>
        </row>
        <row r="44">
          <cell r="A44">
            <v>8902</v>
          </cell>
          <cell r="B44" t="str">
            <v>PUPRI</v>
          </cell>
          <cell r="C44" t="str">
            <v>SU</v>
          </cell>
          <cell r="D44" t="str">
            <v>S</v>
          </cell>
          <cell r="E44">
            <v>1</v>
          </cell>
          <cell r="F44">
            <v>0.13691999999999999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5</v>
          </cell>
          <cell r="N44">
            <v>26.652884699999998</v>
          </cell>
          <cell r="O44">
            <v>8</v>
          </cell>
          <cell r="P44">
            <v>0</v>
          </cell>
          <cell r="Q44">
            <v>0</v>
          </cell>
          <cell r="R44">
            <v>0</v>
          </cell>
          <cell r="S44">
            <v>46</v>
          </cell>
          <cell r="T44">
            <v>0</v>
          </cell>
        </row>
        <row r="45">
          <cell r="A45">
            <v>9024</v>
          </cell>
          <cell r="B45" t="str">
            <v>SITAMARHI DUMRA</v>
          </cell>
          <cell r="C45" t="str">
            <v>SU</v>
          </cell>
          <cell r="D45" t="str">
            <v>S</v>
          </cell>
          <cell r="E45">
            <v>0</v>
          </cell>
          <cell r="F45">
            <v>0</v>
          </cell>
          <cell r="G45">
            <v>4</v>
          </cell>
          <cell r="H45">
            <v>2.9249999999999998</v>
          </cell>
          <cell r="I45">
            <v>19</v>
          </cell>
          <cell r="J45">
            <v>45.61808820000001</v>
          </cell>
          <cell r="K45">
            <v>0</v>
          </cell>
          <cell r="L45">
            <v>0</v>
          </cell>
          <cell r="M45">
            <v>12</v>
          </cell>
          <cell r="N45">
            <v>67.206971300000006</v>
          </cell>
          <cell r="O45">
            <v>1</v>
          </cell>
          <cell r="P45">
            <v>0</v>
          </cell>
          <cell r="Q45">
            <v>0</v>
          </cell>
          <cell r="R45">
            <v>0</v>
          </cell>
          <cell r="S45">
            <v>205</v>
          </cell>
          <cell r="T45">
            <v>13</v>
          </cell>
        </row>
        <row r="46">
          <cell r="A46">
            <v>6583</v>
          </cell>
          <cell r="B46" t="str">
            <v>MAJORGANJ</v>
          </cell>
          <cell r="C46" t="str">
            <v>R</v>
          </cell>
          <cell r="D46" t="str">
            <v>S</v>
          </cell>
          <cell r="E46">
            <v>2</v>
          </cell>
          <cell r="F46">
            <v>0.11376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48</v>
          </cell>
          <cell r="T46">
            <v>0</v>
          </cell>
        </row>
        <row r="47">
          <cell r="A47">
            <v>3938</v>
          </cell>
          <cell r="B47" t="str">
            <v>GOPALGANJ</v>
          </cell>
          <cell r="C47" t="str">
            <v>SU</v>
          </cell>
          <cell r="D47" t="str">
            <v>L</v>
          </cell>
          <cell r="E47">
            <v>35</v>
          </cell>
          <cell r="F47">
            <v>9.3516377999999989</v>
          </cell>
          <cell r="G47">
            <v>14</v>
          </cell>
          <cell r="H47">
            <v>3.4048577</v>
          </cell>
          <cell r="I47">
            <v>95</v>
          </cell>
          <cell r="J47">
            <v>72.401306799999986</v>
          </cell>
          <cell r="K47">
            <v>1</v>
          </cell>
          <cell r="L47">
            <v>0.70494000000000001</v>
          </cell>
          <cell r="M47">
            <v>46</v>
          </cell>
          <cell r="N47">
            <v>272.82163210000004</v>
          </cell>
          <cell r="O47">
            <v>70</v>
          </cell>
          <cell r="P47">
            <v>180</v>
          </cell>
          <cell r="Q47">
            <v>82</v>
          </cell>
          <cell r="R47">
            <v>2545</v>
          </cell>
          <cell r="S47">
            <v>248</v>
          </cell>
          <cell r="T47">
            <v>10</v>
          </cell>
        </row>
        <row r="48">
          <cell r="A48">
            <v>4745</v>
          </cell>
          <cell r="B48" t="str">
            <v>MIRGANJ</v>
          </cell>
          <cell r="C48" t="str">
            <v>SU</v>
          </cell>
          <cell r="D48" t="str">
            <v>M</v>
          </cell>
          <cell r="E48">
            <v>2</v>
          </cell>
          <cell r="F48">
            <v>0.40492510000000004</v>
          </cell>
          <cell r="G48">
            <v>2</v>
          </cell>
          <cell r="H48">
            <v>0.61699999999999999</v>
          </cell>
          <cell r="I48">
            <v>16</v>
          </cell>
          <cell r="J48">
            <v>56.410037799999991</v>
          </cell>
          <cell r="K48">
            <v>5</v>
          </cell>
          <cell r="L48">
            <v>3.1167052000000002</v>
          </cell>
          <cell r="M48">
            <v>4</v>
          </cell>
          <cell r="N48">
            <v>11.421357100000002</v>
          </cell>
          <cell r="O48">
            <v>4</v>
          </cell>
          <cell r="P48">
            <v>0</v>
          </cell>
          <cell r="Q48">
            <v>0</v>
          </cell>
          <cell r="R48">
            <v>0</v>
          </cell>
          <cell r="S48">
            <v>249</v>
          </cell>
          <cell r="T48">
            <v>8</v>
          </cell>
        </row>
        <row r="49">
          <cell r="A49">
            <v>7323</v>
          </cell>
          <cell r="B49" t="str">
            <v>BHORE</v>
          </cell>
          <cell r="C49" t="str">
            <v>R</v>
          </cell>
          <cell r="D49" t="str">
            <v>M</v>
          </cell>
          <cell r="E49">
            <v>8</v>
          </cell>
          <cell r="F49">
            <v>0.73582820000000004</v>
          </cell>
          <cell r="G49">
            <v>0</v>
          </cell>
          <cell r="H49">
            <v>0</v>
          </cell>
          <cell r="I49">
            <v>12</v>
          </cell>
          <cell r="J49">
            <v>12.187124100000002</v>
          </cell>
          <cell r="K49">
            <v>1</v>
          </cell>
          <cell r="L49">
            <v>0.94643999999999995</v>
          </cell>
          <cell r="M49">
            <v>15</v>
          </cell>
          <cell r="N49">
            <v>43.560576599999997</v>
          </cell>
          <cell r="O49">
            <v>20</v>
          </cell>
          <cell r="P49">
            <v>0</v>
          </cell>
          <cell r="Q49">
            <v>0</v>
          </cell>
          <cell r="R49">
            <v>0</v>
          </cell>
          <cell r="S49">
            <v>467</v>
          </cell>
          <cell r="T49">
            <v>11</v>
          </cell>
        </row>
        <row r="50">
          <cell r="A50">
            <v>9951</v>
          </cell>
          <cell r="B50" t="str">
            <v>SASAMUSA</v>
          </cell>
          <cell r="C50" t="str">
            <v>R</v>
          </cell>
          <cell r="D50" t="str">
            <v>S</v>
          </cell>
          <cell r="E50">
            <v>3</v>
          </cell>
          <cell r="F50">
            <v>5.323E-2</v>
          </cell>
          <cell r="G50">
            <v>0</v>
          </cell>
          <cell r="H50">
            <v>0</v>
          </cell>
          <cell r="I50">
            <v>11</v>
          </cell>
          <cell r="J50">
            <v>6.8959181000000003</v>
          </cell>
          <cell r="K50">
            <v>0</v>
          </cell>
          <cell r="L50">
            <v>0</v>
          </cell>
          <cell r="M50">
            <v>23</v>
          </cell>
          <cell r="N50">
            <v>63.774827600000009</v>
          </cell>
          <cell r="O50">
            <v>15</v>
          </cell>
          <cell r="P50">
            <v>0</v>
          </cell>
          <cell r="Q50">
            <v>0</v>
          </cell>
          <cell r="R50">
            <v>0</v>
          </cell>
          <cell r="S50">
            <v>59</v>
          </cell>
          <cell r="T50">
            <v>6</v>
          </cell>
        </row>
        <row r="51">
          <cell r="A51">
            <v>8899</v>
          </cell>
          <cell r="B51" t="str">
            <v>BATHUA BAZAR</v>
          </cell>
          <cell r="C51" t="str">
            <v>R</v>
          </cell>
          <cell r="D51" t="str">
            <v>S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2</v>
          </cell>
          <cell r="P51">
            <v>0</v>
          </cell>
          <cell r="Q51">
            <v>0</v>
          </cell>
          <cell r="R51">
            <v>0</v>
          </cell>
          <cell r="S51">
            <v>121</v>
          </cell>
          <cell r="T51">
            <v>8</v>
          </cell>
        </row>
        <row r="52">
          <cell r="A52">
            <v>6030</v>
          </cell>
          <cell r="B52" t="str">
            <v>JAGTAULI</v>
          </cell>
          <cell r="C52" t="str">
            <v>R</v>
          </cell>
          <cell r="D52" t="str">
            <v>S</v>
          </cell>
          <cell r="E52">
            <v>2</v>
          </cell>
          <cell r="F52">
            <v>8.8800000000000007E-3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15</v>
          </cell>
          <cell r="T52">
            <v>2</v>
          </cell>
        </row>
        <row r="53">
          <cell r="A53">
            <v>6352</v>
          </cell>
          <cell r="B53" t="str">
            <v>KATAIYA</v>
          </cell>
          <cell r="C53" t="str">
            <v>SU</v>
          </cell>
          <cell r="D53" t="str">
            <v>S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9</v>
          </cell>
          <cell r="T53">
            <v>1</v>
          </cell>
        </row>
        <row r="54">
          <cell r="A54">
            <v>4993</v>
          </cell>
          <cell r="B54" t="str">
            <v>SHEOHAR</v>
          </cell>
          <cell r="C54" t="str">
            <v>SU</v>
          </cell>
          <cell r="D54" t="str">
            <v>M</v>
          </cell>
          <cell r="E54">
            <v>3</v>
          </cell>
          <cell r="F54">
            <v>0.22559999999999999</v>
          </cell>
          <cell r="G54">
            <v>0</v>
          </cell>
          <cell r="H54">
            <v>0</v>
          </cell>
          <cell r="I54">
            <v>39</v>
          </cell>
          <cell r="J54">
            <v>76.520870900000006</v>
          </cell>
          <cell r="K54">
            <v>0</v>
          </cell>
          <cell r="L54">
            <v>0</v>
          </cell>
          <cell r="M54">
            <v>38</v>
          </cell>
          <cell r="N54">
            <v>210.02594629999999</v>
          </cell>
          <cell r="O54">
            <v>8</v>
          </cell>
          <cell r="P54">
            <v>0</v>
          </cell>
          <cell r="Q54">
            <v>0</v>
          </cell>
          <cell r="R54">
            <v>0</v>
          </cell>
          <cell r="S54">
            <v>190</v>
          </cell>
          <cell r="T54">
            <v>5</v>
          </cell>
        </row>
        <row r="55">
          <cell r="A55">
            <v>179110</v>
          </cell>
          <cell r="B55" t="str">
            <v>Gopalganj</v>
          </cell>
          <cell r="C55" t="str">
            <v>R</v>
          </cell>
          <cell r="D55" t="str">
            <v>M</v>
          </cell>
          <cell r="E55">
            <v>17</v>
          </cell>
          <cell r="F55">
            <v>4.6444000000000001</v>
          </cell>
          <cell r="G55">
            <v>5</v>
          </cell>
          <cell r="H55">
            <v>0.41</v>
          </cell>
          <cell r="I55">
            <v>4</v>
          </cell>
          <cell r="J55">
            <v>8.3271975999999999</v>
          </cell>
          <cell r="K55">
            <v>0</v>
          </cell>
          <cell r="L55">
            <v>0</v>
          </cell>
          <cell r="M55">
            <v>33</v>
          </cell>
          <cell r="N55">
            <v>202.99818209999998</v>
          </cell>
          <cell r="O55">
            <v>0</v>
          </cell>
          <cell r="P55">
            <v>90</v>
          </cell>
          <cell r="Q55">
            <v>72</v>
          </cell>
          <cell r="R55">
            <v>12656</v>
          </cell>
          <cell r="S55">
            <v>28</v>
          </cell>
          <cell r="T55">
            <v>5</v>
          </cell>
        </row>
        <row r="56">
          <cell r="A56">
            <v>184510</v>
          </cell>
          <cell r="B56" t="str">
            <v>Siwan,Distt. Siwan</v>
          </cell>
          <cell r="C56" t="str">
            <v>SU</v>
          </cell>
          <cell r="D56" t="str">
            <v>S</v>
          </cell>
          <cell r="E56">
            <v>1</v>
          </cell>
          <cell r="F56">
            <v>0.5</v>
          </cell>
          <cell r="G56">
            <v>2</v>
          </cell>
          <cell r="H56">
            <v>22</v>
          </cell>
          <cell r="I56">
            <v>12</v>
          </cell>
          <cell r="J56">
            <v>66.622667500000006</v>
          </cell>
          <cell r="K56">
            <v>0</v>
          </cell>
          <cell r="L56">
            <v>0</v>
          </cell>
          <cell r="M56">
            <v>11</v>
          </cell>
          <cell r="N56">
            <v>28.437886500000001</v>
          </cell>
          <cell r="O56">
            <v>0</v>
          </cell>
          <cell r="P56">
            <v>90</v>
          </cell>
          <cell r="Q56">
            <v>37</v>
          </cell>
          <cell r="R56">
            <v>0</v>
          </cell>
          <cell r="S56">
            <v>54</v>
          </cell>
          <cell r="T56">
            <v>3</v>
          </cell>
        </row>
        <row r="57">
          <cell r="A57">
            <v>196210</v>
          </cell>
          <cell r="B57" t="str">
            <v>Motihari</v>
          </cell>
          <cell r="C57" t="str">
            <v>U</v>
          </cell>
          <cell r="D57" t="str">
            <v>S</v>
          </cell>
          <cell r="E57">
            <v>5</v>
          </cell>
          <cell r="F57">
            <v>0.29194999999999999</v>
          </cell>
          <cell r="G57">
            <v>4</v>
          </cell>
          <cell r="H57">
            <v>0.36395</v>
          </cell>
          <cell r="I57">
            <v>2</v>
          </cell>
          <cell r="J57">
            <v>9.2414212000000013</v>
          </cell>
          <cell r="K57">
            <v>1</v>
          </cell>
          <cell r="L57">
            <v>0.2900298</v>
          </cell>
          <cell r="M57">
            <v>33</v>
          </cell>
          <cell r="N57">
            <v>272.47399150000001</v>
          </cell>
          <cell r="O57">
            <v>1</v>
          </cell>
          <cell r="P57">
            <v>90</v>
          </cell>
          <cell r="Q57">
            <v>87</v>
          </cell>
          <cell r="R57">
            <v>3351</v>
          </cell>
          <cell r="S57">
            <v>46</v>
          </cell>
          <cell r="T57">
            <v>9</v>
          </cell>
        </row>
        <row r="58">
          <cell r="A58">
            <v>223910</v>
          </cell>
          <cell r="B58" t="str">
            <v>Bettiah</v>
          </cell>
          <cell r="C58" t="str">
            <v>SU</v>
          </cell>
          <cell r="D58" t="str">
            <v>S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</row>
        <row r="59">
          <cell r="A59">
            <v>103420</v>
          </cell>
          <cell r="B59" t="str">
            <v>Belwa</v>
          </cell>
          <cell r="C59" t="str">
            <v>R</v>
          </cell>
          <cell r="D59" t="str">
            <v>L</v>
          </cell>
          <cell r="E59">
            <v>6</v>
          </cell>
          <cell r="F59">
            <v>0.77997240000000001</v>
          </cell>
          <cell r="G59">
            <v>1</v>
          </cell>
          <cell r="H59">
            <v>6.9209999999999994E-2</v>
          </cell>
          <cell r="I59">
            <v>62</v>
          </cell>
          <cell r="J59">
            <v>78.915153400000008</v>
          </cell>
          <cell r="K59">
            <v>6</v>
          </cell>
          <cell r="L59">
            <v>2.8060707000000003</v>
          </cell>
          <cell r="M59">
            <v>33</v>
          </cell>
          <cell r="N59">
            <v>421.16853719999989</v>
          </cell>
          <cell r="O59">
            <v>7</v>
          </cell>
          <cell r="P59">
            <v>0</v>
          </cell>
          <cell r="Q59">
            <v>0</v>
          </cell>
          <cell r="R59">
            <v>0</v>
          </cell>
          <cell r="S59">
            <v>93</v>
          </cell>
          <cell r="T59">
            <v>6</v>
          </cell>
        </row>
        <row r="60">
          <cell r="A60">
            <v>105620</v>
          </cell>
          <cell r="B60" t="str">
            <v>English</v>
          </cell>
          <cell r="C60" t="str">
            <v>R</v>
          </cell>
          <cell r="D60" t="str">
            <v>L</v>
          </cell>
          <cell r="E60">
            <v>6</v>
          </cell>
          <cell r="F60">
            <v>7.6829552000000003</v>
          </cell>
          <cell r="G60">
            <v>2</v>
          </cell>
          <cell r="H60">
            <v>0.80600000000000005</v>
          </cell>
          <cell r="I60">
            <v>0</v>
          </cell>
          <cell r="J60">
            <v>0</v>
          </cell>
          <cell r="K60">
            <v>3</v>
          </cell>
          <cell r="L60">
            <v>0.59685940000000004</v>
          </cell>
          <cell r="M60">
            <v>15</v>
          </cell>
          <cell r="N60">
            <v>93.533110699999995</v>
          </cell>
          <cell r="O60">
            <v>25</v>
          </cell>
          <cell r="P60">
            <v>0</v>
          </cell>
          <cell r="Q60">
            <v>0</v>
          </cell>
          <cell r="R60">
            <v>0</v>
          </cell>
          <cell r="S60">
            <v>411</v>
          </cell>
          <cell r="T60">
            <v>37</v>
          </cell>
        </row>
        <row r="61">
          <cell r="A61">
            <v>162820</v>
          </cell>
          <cell r="B61" t="str">
            <v>Motihari</v>
          </cell>
          <cell r="C61" t="str">
            <v>SU</v>
          </cell>
          <cell r="D61" t="str">
            <v>S</v>
          </cell>
          <cell r="E61">
            <v>13</v>
          </cell>
          <cell r="F61">
            <v>2.0899959999999997</v>
          </cell>
          <cell r="G61">
            <v>2</v>
          </cell>
          <cell r="H61">
            <v>21.065000000000001</v>
          </cell>
          <cell r="I61">
            <v>56</v>
          </cell>
          <cell r="J61">
            <v>58.894507099999998</v>
          </cell>
          <cell r="K61">
            <v>0</v>
          </cell>
          <cell r="L61">
            <v>0</v>
          </cell>
          <cell r="M61">
            <v>65</v>
          </cell>
          <cell r="N61">
            <v>635.94389220000005</v>
          </cell>
          <cell r="O61">
            <v>7</v>
          </cell>
          <cell r="P61">
            <v>0</v>
          </cell>
          <cell r="Q61">
            <v>0</v>
          </cell>
          <cell r="R61">
            <v>0</v>
          </cell>
          <cell r="S61">
            <v>17</v>
          </cell>
          <cell r="T61">
            <v>6</v>
          </cell>
        </row>
        <row r="62">
          <cell r="A62">
            <v>168620</v>
          </cell>
          <cell r="B62" t="str">
            <v>Siwan</v>
          </cell>
          <cell r="C62" t="str">
            <v>SU</v>
          </cell>
          <cell r="D62" t="str">
            <v>S</v>
          </cell>
          <cell r="E62">
            <v>14</v>
          </cell>
          <cell r="F62">
            <v>1.4005650000000001</v>
          </cell>
          <cell r="G62">
            <v>0</v>
          </cell>
          <cell r="H62">
            <v>0</v>
          </cell>
          <cell r="I62">
            <v>3</v>
          </cell>
          <cell r="J62">
            <v>5.0769681000000002</v>
          </cell>
          <cell r="K62">
            <v>1</v>
          </cell>
          <cell r="L62">
            <v>0.9</v>
          </cell>
          <cell r="M62">
            <v>23</v>
          </cell>
          <cell r="N62">
            <v>63.563844899999992</v>
          </cell>
          <cell r="O62">
            <v>4</v>
          </cell>
          <cell r="P62">
            <v>0</v>
          </cell>
          <cell r="Q62">
            <v>0</v>
          </cell>
          <cell r="R62">
            <v>0</v>
          </cell>
          <cell r="S62">
            <v>70</v>
          </cell>
          <cell r="T62">
            <v>9</v>
          </cell>
        </row>
        <row r="63">
          <cell r="A63">
            <v>184120</v>
          </cell>
          <cell r="B63" t="str">
            <v>Raxaul</v>
          </cell>
          <cell r="C63" t="str">
            <v>U</v>
          </cell>
          <cell r="D63" t="str">
            <v>M</v>
          </cell>
          <cell r="E63">
            <v>7</v>
          </cell>
          <cell r="F63">
            <v>100.32807</v>
          </cell>
          <cell r="G63">
            <v>0</v>
          </cell>
          <cell r="H63">
            <v>0</v>
          </cell>
          <cell r="I63">
            <v>3</v>
          </cell>
          <cell r="J63">
            <v>41.993901600000001</v>
          </cell>
          <cell r="K63">
            <v>4</v>
          </cell>
          <cell r="L63">
            <v>1.7675344</v>
          </cell>
          <cell r="M63">
            <v>56</v>
          </cell>
          <cell r="N63">
            <v>1200.3526056000001</v>
          </cell>
          <cell r="O63">
            <v>5</v>
          </cell>
          <cell r="P63">
            <v>90</v>
          </cell>
          <cell r="Q63">
            <v>8</v>
          </cell>
          <cell r="R63">
            <v>0</v>
          </cell>
          <cell r="S63">
            <v>191</v>
          </cell>
          <cell r="T63">
            <v>11</v>
          </cell>
        </row>
        <row r="64">
          <cell r="A64">
            <v>187920</v>
          </cell>
          <cell r="B64" t="str">
            <v>Gopalganj</v>
          </cell>
          <cell r="C64" t="str">
            <v>U</v>
          </cell>
          <cell r="D64" t="str">
            <v>M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1</v>
          </cell>
          <cell r="L64">
            <v>9.6839999999999999E-3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</row>
        <row r="65">
          <cell r="A65">
            <v>191920</v>
          </cell>
          <cell r="B65" t="str">
            <v>Bettiah</v>
          </cell>
          <cell r="C65" t="str">
            <v>SU</v>
          </cell>
          <cell r="D65" t="str">
            <v>S</v>
          </cell>
          <cell r="E65">
            <v>4</v>
          </cell>
          <cell r="F65">
            <v>1.9410700000000001</v>
          </cell>
          <cell r="G65">
            <v>1</v>
          </cell>
          <cell r="H65">
            <v>1.014</v>
          </cell>
          <cell r="I65">
            <v>30</v>
          </cell>
          <cell r="J65">
            <v>154.60889710000004</v>
          </cell>
          <cell r="K65">
            <v>0</v>
          </cell>
          <cell r="L65">
            <v>0</v>
          </cell>
          <cell r="M65">
            <v>43</v>
          </cell>
          <cell r="N65">
            <v>226.18324760000004</v>
          </cell>
          <cell r="O65">
            <v>7</v>
          </cell>
          <cell r="P65">
            <v>0</v>
          </cell>
          <cell r="Q65">
            <v>0</v>
          </cell>
          <cell r="R65">
            <v>0</v>
          </cell>
          <cell r="S65">
            <v>163</v>
          </cell>
          <cell r="T65">
            <v>5</v>
          </cell>
        </row>
        <row r="66">
          <cell r="A66">
            <v>192020</v>
          </cell>
          <cell r="B66" t="str">
            <v>Sitamarhi</v>
          </cell>
          <cell r="C66" t="str">
            <v>SU</v>
          </cell>
          <cell r="D66" t="str">
            <v>S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</row>
      </sheetData>
      <sheetData sheetId="4"/>
      <sheetData sheetId="5"/>
      <sheetData sheetId="6"/>
      <sheetData sheetId="7">
        <row r="1">
          <cell r="B1" t="str">
            <v>BRANCH</v>
          </cell>
          <cell r="L1" t="str">
            <v>RAM</v>
          </cell>
        </row>
        <row r="2">
          <cell r="B2" t="str">
            <v>MSME</v>
          </cell>
          <cell r="D2" t="str">
            <v>OTHER</v>
          </cell>
          <cell r="F2" t="str">
            <v>PSFID</v>
          </cell>
          <cell r="H2" t="str">
            <v>RETAIL</v>
          </cell>
          <cell r="J2" t="str">
            <v>TOTAL</v>
          </cell>
          <cell r="L2" t="str">
            <v>MSME</v>
          </cell>
          <cell r="N2" t="str">
            <v>OTHER</v>
          </cell>
          <cell r="P2" t="str">
            <v>PSFID</v>
          </cell>
          <cell r="R2" t="str">
            <v>RETAIL</v>
          </cell>
          <cell r="T2" t="str">
            <v>TOTAL</v>
          </cell>
          <cell r="V2" t="str">
            <v>GRAND TOTAL</v>
          </cell>
        </row>
        <row r="3">
          <cell r="A3" t="str">
            <v>SOL ID</v>
          </cell>
          <cell r="B3" t="str">
            <v>No. Of A/Cs</v>
          </cell>
          <cell r="C3" t="str">
            <v>Amt.</v>
          </cell>
          <cell r="D3" t="str">
            <v>No. Of A/Cs</v>
          </cell>
          <cell r="E3" t="str">
            <v>Amt.</v>
          </cell>
          <cell r="F3" t="str">
            <v>No. Of A/Cs</v>
          </cell>
          <cell r="G3" t="str">
            <v>Amt.</v>
          </cell>
          <cell r="H3" t="str">
            <v>No. Of A/Cs</v>
          </cell>
          <cell r="I3" t="str">
            <v>Amt.</v>
          </cell>
          <cell r="J3" t="str">
            <v>No. Of A/Cs</v>
          </cell>
          <cell r="K3" t="str">
            <v>Amt.</v>
          </cell>
          <cell r="L3" t="str">
            <v>No. Of A/Cs</v>
          </cell>
          <cell r="M3" t="str">
            <v>Amt.</v>
          </cell>
          <cell r="N3" t="str">
            <v>No. Of A/Cs</v>
          </cell>
          <cell r="O3" t="str">
            <v>Amt.</v>
          </cell>
          <cell r="P3" t="str">
            <v>No. Of A/Cs</v>
          </cell>
          <cell r="Q3" t="str">
            <v>Amt.</v>
          </cell>
          <cell r="R3" t="str">
            <v>No. Of A/Cs</v>
          </cell>
          <cell r="S3" t="str">
            <v>Amt.</v>
          </cell>
          <cell r="T3" t="str">
            <v>No. Of A/Cs</v>
          </cell>
          <cell r="U3" t="str">
            <v>Amt.</v>
          </cell>
          <cell r="V3" t="str">
            <v>No. Of A/Cs</v>
          </cell>
          <cell r="W3" t="str">
            <v>Amt.</v>
          </cell>
        </row>
        <row r="4">
          <cell r="A4">
            <v>80</v>
          </cell>
          <cell r="B4">
            <v>10</v>
          </cell>
          <cell r="C4">
            <v>26.864999999999998</v>
          </cell>
          <cell r="E4">
            <v>0</v>
          </cell>
          <cell r="F4">
            <v>18</v>
          </cell>
          <cell r="G4">
            <v>26.193999999999999</v>
          </cell>
          <cell r="H4">
            <v>16</v>
          </cell>
          <cell r="I4">
            <v>93.14</v>
          </cell>
          <cell r="J4">
            <v>44</v>
          </cell>
          <cell r="K4">
            <v>146.19900000000001</v>
          </cell>
          <cell r="M4">
            <v>0</v>
          </cell>
          <cell r="O4">
            <v>0</v>
          </cell>
          <cell r="Q4">
            <v>0</v>
          </cell>
          <cell r="R4">
            <v>2</v>
          </cell>
          <cell r="S4">
            <v>37.4</v>
          </cell>
          <cell r="T4">
            <v>2</v>
          </cell>
          <cell r="U4">
            <v>37.4</v>
          </cell>
          <cell r="V4">
            <v>46</v>
          </cell>
          <cell r="W4">
            <v>183.59899999999999</v>
          </cell>
        </row>
        <row r="5">
          <cell r="A5">
            <v>349</v>
          </cell>
          <cell r="C5">
            <v>0</v>
          </cell>
          <cell r="E5">
            <v>0</v>
          </cell>
          <cell r="F5">
            <v>1</v>
          </cell>
          <cell r="G5">
            <v>1.6</v>
          </cell>
          <cell r="H5">
            <v>7</v>
          </cell>
          <cell r="I5">
            <v>15.000083800000004</v>
          </cell>
          <cell r="J5">
            <v>8</v>
          </cell>
          <cell r="K5">
            <v>16.600083800000004</v>
          </cell>
          <cell r="M5">
            <v>0</v>
          </cell>
          <cell r="O5">
            <v>0</v>
          </cell>
          <cell r="Q5">
            <v>0</v>
          </cell>
          <cell r="R5">
            <v>4</v>
          </cell>
          <cell r="S5">
            <v>58.5</v>
          </cell>
          <cell r="T5">
            <v>4</v>
          </cell>
          <cell r="U5">
            <v>58.5</v>
          </cell>
          <cell r="V5">
            <v>12</v>
          </cell>
          <cell r="W5">
            <v>75.100083800000007</v>
          </cell>
        </row>
        <row r="6">
          <cell r="A6">
            <v>780</v>
          </cell>
          <cell r="C6">
            <v>0</v>
          </cell>
          <cell r="E6">
            <v>0</v>
          </cell>
          <cell r="F6">
            <v>2</v>
          </cell>
          <cell r="G6">
            <v>1.1000000000000001</v>
          </cell>
          <cell r="H6">
            <v>8</v>
          </cell>
          <cell r="I6">
            <v>25.06</v>
          </cell>
          <cell r="J6">
            <v>10</v>
          </cell>
          <cell r="K6">
            <v>26.16</v>
          </cell>
          <cell r="L6">
            <v>1</v>
          </cell>
          <cell r="M6">
            <v>195</v>
          </cell>
          <cell r="N6">
            <v>1</v>
          </cell>
          <cell r="O6">
            <v>9</v>
          </cell>
          <cell r="P6">
            <v>1</v>
          </cell>
          <cell r="Q6">
            <v>13.5</v>
          </cell>
          <cell r="R6">
            <v>3</v>
          </cell>
          <cell r="S6">
            <v>25.5</v>
          </cell>
          <cell r="T6">
            <v>6</v>
          </cell>
          <cell r="U6">
            <v>243</v>
          </cell>
          <cell r="V6">
            <v>16</v>
          </cell>
          <cell r="W6">
            <v>269.16000000000003</v>
          </cell>
        </row>
        <row r="7">
          <cell r="A7">
            <v>859</v>
          </cell>
          <cell r="B7">
            <v>2</v>
          </cell>
          <cell r="C7">
            <v>5.05</v>
          </cell>
          <cell r="E7">
            <v>0</v>
          </cell>
          <cell r="F7">
            <v>9</v>
          </cell>
          <cell r="G7">
            <v>13.9808</v>
          </cell>
          <cell r="H7">
            <v>10</v>
          </cell>
          <cell r="I7">
            <v>104.9</v>
          </cell>
          <cell r="J7">
            <v>21</v>
          </cell>
          <cell r="K7">
            <v>123.9308</v>
          </cell>
          <cell r="M7">
            <v>0</v>
          </cell>
          <cell r="O7">
            <v>0</v>
          </cell>
          <cell r="Q7">
            <v>0</v>
          </cell>
          <cell r="R7">
            <v>5</v>
          </cell>
          <cell r="S7">
            <v>49.56</v>
          </cell>
          <cell r="T7">
            <v>5</v>
          </cell>
          <cell r="U7">
            <v>49.56</v>
          </cell>
          <cell r="V7">
            <v>26</v>
          </cell>
          <cell r="W7">
            <v>173.49080000000001</v>
          </cell>
        </row>
        <row r="8">
          <cell r="A8">
            <v>1014</v>
          </cell>
          <cell r="C8">
            <v>0</v>
          </cell>
          <cell r="E8">
            <v>0</v>
          </cell>
          <cell r="F8">
            <v>1</v>
          </cell>
          <cell r="G8">
            <v>5.3</v>
          </cell>
          <cell r="H8">
            <v>8</v>
          </cell>
          <cell r="I8">
            <v>26.75</v>
          </cell>
          <cell r="J8">
            <v>9</v>
          </cell>
          <cell r="K8">
            <v>32.049999999999997</v>
          </cell>
          <cell r="M8">
            <v>0</v>
          </cell>
          <cell r="O8">
            <v>0</v>
          </cell>
          <cell r="Q8">
            <v>0</v>
          </cell>
          <cell r="R8">
            <v>1</v>
          </cell>
          <cell r="S8">
            <v>11.9</v>
          </cell>
          <cell r="T8">
            <v>1</v>
          </cell>
          <cell r="U8">
            <v>11.9</v>
          </cell>
          <cell r="V8">
            <v>10</v>
          </cell>
          <cell r="W8">
            <v>43.95</v>
          </cell>
        </row>
        <row r="9">
          <cell r="A9">
            <v>103420</v>
          </cell>
          <cell r="B9">
            <v>1</v>
          </cell>
          <cell r="C9">
            <v>0.5</v>
          </cell>
          <cell r="E9">
            <v>0</v>
          </cell>
          <cell r="F9">
            <v>7</v>
          </cell>
          <cell r="G9">
            <v>10.8332</v>
          </cell>
          <cell r="H9">
            <v>2</v>
          </cell>
          <cell r="I9">
            <v>6.8334000000000001</v>
          </cell>
          <cell r="J9">
            <v>10</v>
          </cell>
          <cell r="K9">
            <v>18.166599999999999</v>
          </cell>
          <cell r="M9">
            <v>0</v>
          </cell>
          <cell r="O9">
            <v>0</v>
          </cell>
          <cell r="Q9">
            <v>0</v>
          </cell>
          <cell r="R9">
            <v>1</v>
          </cell>
          <cell r="S9">
            <v>13.8</v>
          </cell>
          <cell r="T9">
            <v>1</v>
          </cell>
          <cell r="U9">
            <v>13.8</v>
          </cell>
          <cell r="V9">
            <v>11</v>
          </cell>
          <cell r="W9">
            <v>31.9666</v>
          </cell>
        </row>
        <row r="10">
          <cell r="A10">
            <v>105620</v>
          </cell>
          <cell r="B10">
            <v>4</v>
          </cell>
          <cell r="C10">
            <v>24.11</v>
          </cell>
          <cell r="D10">
            <v>1</v>
          </cell>
          <cell r="E10">
            <v>10</v>
          </cell>
          <cell r="F10">
            <v>1</v>
          </cell>
          <cell r="G10">
            <v>1</v>
          </cell>
          <cell r="H10">
            <v>7</v>
          </cell>
          <cell r="I10">
            <v>21.35</v>
          </cell>
          <cell r="J10">
            <v>13</v>
          </cell>
          <cell r="K10">
            <v>56.46</v>
          </cell>
          <cell r="M10">
            <v>0</v>
          </cell>
          <cell r="O10">
            <v>0</v>
          </cell>
          <cell r="Q10">
            <v>0</v>
          </cell>
          <cell r="S10">
            <v>0</v>
          </cell>
          <cell r="U10">
            <v>0</v>
          </cell>
          <cell r="V10">
            <v>13</v>
          </cell>
          <cell r="W10">
            <v>56.46</v>
          </cell>
        </row>
        <row r="11">
          <cell r="A11">
            <v>1225</v>
          </cell>
          <cell r="B11">
            <v>1</v>
          </cell>
          <cell r="C11">
            <v>11</v>
          </cell>
          <cell r="E11">
            <v>0</v>
          </cell>
          <cell r="G11">
            <v>0</v>
          </cell>
          <cell r="H11">
            <v>11</v>
          </cell>
          <cell r="I11">
            <v>33.356749999999998</v>
          </cell>
          <cell r="J11">
            <v>12</v>
          </cell>
          <cell r="K11">
            <v>44.356749999999998</v>
          </cell>
          <cell r="M11">
            <v>0</v>
          </cell>
          <cell r="O11">
            <v>0</v>
          </cell>
          <cell r="Q11">
            <v>0</v>
          </cell>
          <cell r="R11">
            <v>1</v>
          </cell>
          <cell r="S11">
            <v>6</v>
          </cell>
          <cell r="T11">
            <v>1</v>
          </cell>
          <cell r="U11">
            <v>6</v>
          </cell>
          <cell r="V11">
            <v>13</v>
          </cell>
          <cell r="W11">
            <v>50.356749999999998</v>
          </cell>
        </row>
        <row r="12">
          <cell r="A12">
            <v>1441</v>
          </cell>
          <cell r="C12">
            <v>0</v>
          </cell>
          <cell r="E12">
            <v>0</v>
          </cell>
          <cell r="F12">
            <v>2</v>
          </cell>
          <cell r="G12">
            <v>6.55</v>
          </cell>
          <cell r="H12">
            <v>17</v>
          </cell>
          <cell r="I12">
            <v>44.76</v>
          </cell>
          <cell r="J12">
            <v>19</v>
          </cell>
          <cell r="K12">
            <v>51.31</v>
          </cell>
          <cell r="M12">
            <v>0</v>
          </cell>
          <cell r="O12">
            <v>0</v>
          </cell>
          <cell r="Q12">
            <v>0</v>
          </cell>
          <cell r="R12">
            <v>1</v>
          </cell>
          <cell r="S12">
            <v>16</v>
          </cell>
          <cell r="T12">
            <v>1</v>
          </cell>
          <cell r="U12">
            <v>16</v>
          </cell>
          <cell r="V12">
            <v>20</v>
          </cell>
          <cell r="W12">
            <v>67.31</v>
          </cell>
        </row>
        <row r="13">
          <cell r="A13">
            <v>1551</v>
          </cell>
          <cell r="B13">
            <v>15</v>
          </cell>
          <cell r="C13">
            <v>86.95</v>
          </cell>
          <cell r="E13">
            <v>0</v>
          </cell>
          <cell r="F13">
            <v>10</v>
          </cell>
          <cell r="G13">
            <v>10.753</v>
          </cell>
          <cell r="H13">
            <v>10</v>
          </cell>
          <cell r="I13">
            <v>46.22</v>
          </cell>
          <cell r="J13">
            <v>35</v>
          </cell>
          <cell r="K13">
            <v>143.923</v>
          </cell>
          <cell r="M13">
            <v>0</v>
          </cell>
          <cell r="O13">
            <v>0</v>
          </cell>
          <cell r="Q13">
            <v>0</v>
          </cell>
          <cell r="S13">
            <v>0</v>
          </cell>
          <cell r="U13">
            <v>0</v>
          </cell>
          <cell r="V13">
            <v>35</v>
          </cell>
          <cell r="W13">
            <v>143.923</v>
          </cell>
        </row>
        <row r="14">
          <cell r="A14">
            <v>1555</v>
          </cell>
          <cell r="C14">
            <v>0</v>
          </cell>
          <cell r="E14">
            <v>0</v>
          </cell>
          <cell r="G14">
            <v>0</v>
          </cell>
          <cell r="H14">
            <v>11</v>
          </cell>
          <cell r="I14">
            <v>122.19</v>
          </cell>
          <cell r="J14">
            <v>11</v>
          </cell>
          <cell r="K14">
            <v>122.19</v>
          </cell>
          <cell r="M14">
            <v>0</v>
          </cell>
          <cell r="O14">
            <v>0</v>
          </cell>
          <cell r="Q14">
            <v>0</v>
          </cell>
          <cell r="R14">
            <v>1</v>
          </cell>
          <cell r="S14">
            <v>5</v>
          </cell>
          <cell r="T14">
            <v>1</v>
          </cell>
          <cell r="U14">
            <v>5</v>
          </cell>
          <cell r="V14">
            <v>12</v>
          </cell>
          <cell r="W14">
            <v>127.19</v>
          </cell>
        </row>
        <row r="15">
          <cell r="A15">
            <v>1562</v>
          </cell>
          <cell r="C15">
            <v>0</v>
          </cell>
          <cell r="E15">
            <v>0</v>
          </cell>
          <cell r="G15">
            <v>0</v>
          </cell>
          <cell r="H15">
            <v>3</v>
          </cell>
          <cell r="I15">
            <v>10</v>
          </cell>
          <cell r="J15">
            <v>3</v>
          </cell>
          <cell r="K15">
            <v>10</v>
          </cell>
          <cell r="M15">
            <v>0</v>
          </cell>
          <cell r="N15">
            <v>1</v>
          </cell>
          <cell r="O15">
            <v>10</v>
          </cell>
          <cell r="P15">
            <v>1</v>
          </cell>
          <cell r="Q15">
            <v>9.2119999999999997</v>
          </cell>
          <cell r="R15">
            <v>1</v>
          </cell>
          <cell r="S15">
            <v>5.36</v>
          </cell>
          <cell r="T15">
            <v>3</v>
          </cell>
          <cell r="U15">
            <v>24.571999999999999</v>
          </cell>
          <cell r="V15">
            <v>6</v>
          </cell>
          <cell r="W15">
            <v>34.572000000000003</v>
          </cell>
        </row>
        <row r="16">
          <cell r="A16">
            <v>1563</v>
          </cell>
          <cell r="C16">
            <v>0</v>
          </cell>
          <cell r="E16">
            <v>0</v>
          </cell>
          <cell r="F16">
            <v>2</v>
          </cell>
          <cell r="G16">
            <v>0.9</v>
          </cell>
          <cell r="I16">
            <v>0</v>
          </cell>
          <cell r="J16">
            <v>2</v>
          </cell>
          <cell r="K16">
            <v>0.9</v>
          </cell>
          <cell r="M16">
            <v>0</v>
          </cell>
          <cell r="O16">
            <v>0</v>
          </cell>
          <cell r="P16">
            <v>8</v>
          </cell>
          <cell r="Q16">
            <v>12.380800000000001</v>
          </cell>
          <cell r="R16">
            <v>2</v>
          </cell>
          <cell r="S16">
            <v>32.33</v>
          </cell>
          <cell r="T16">
            <v>10</v>
          </cell>
          <cell r="U16">
            <v>44.710799999999999</v>
          </cell>
          <cell r="V16">
            <v>12</v>
          </cell>
          <cell r="W16">
            <v>45.610799999999998</v>
          </cell>
        </row>
        <row r="17">
          <cell r="A17">
            <v>1564</v>
          </cell>
          <cell r="C17">
            <v>0</v>
          </cell>
          <cell r="E17">
            <v>0</v>
          </cell>
          <cell r="F17">
            <v>3</v>
          </cell>
          <cell r="G17">
            <v>13.39</v>
          </cell>
          <cell r="H17">
            <v>2</v>
          </cell>
          <cell r="I17">
            <v>10</v>
          </cell>
          <cell r="J17">
            <v>5</v>
          </cell>
          <cell r="K17">
            <v>23.39</v>
          </cell>
          <cell r="L17">
            <v>2</v>
          </cell>
          <cell r="M17">
            <v>23.75</v>
          </cell>
          <cell r="O17">
            <v>0</v>
          </cell>
          <cell r="P17">
            <v>4</v>
          </cell>
          <cell r="Q17">
            <v>5.61</v>
          </cell>
          <cell r="R17">
            <v>5</v>
          </cell>
          <cell r="S17">
            <v>62.45</v>
          </cell>
          <cell r="T17">
            <v>11</v>
          </cell>
          <cell r="U17">
            <v>91.81</v>
          </cell>
          <cell r="V17">
            <v>16</v>
          </cell>
          <cell r="W17">
            <v>115.2</v>
          </cell>
        </row>
        <row r="18">
          <cell r="A18">
            <v>162820</v>
          </cell>
          <cell r="B18">
            <v>5</v>
          </cell>
          <cell r="C18">
            <v>24.9</v>
          </cell>
          <cell r="D18">
            <v>5</v>
          </cell>
          <cell r="E18">
            <v>23</v>
          </cell>
          <cell r="F18">
            <v>3</v>
          </cell>
          <cell r="G18">
            <v>5.6421900000000003</v>
          </cell>
          <cell r="H18">
            <v>7</v>
          </cell>
          <cell r="I18">
            <v>42.8</v>
          </cell>
          <cell r="J18">
            <v>20</v>
          </cell>
          <cell r="K18">
            <v>96.342190000000002</v>
          </cell>
          <cell r="L18">
            <v>1</v>
          </cell>
          <cell r="M18">
            <v>8</v>
          </cell>
          <cell r="O18">
            <v>0</v>
          </cell>
          <cell r="P18">
            <v>1</v>
          </cell>
          <cell r="Q18">
            <v>4.41</v>
          </cell>
          <cell r="R18">
            <v>8</v>
          </cell>
          <cell r="S18">
            <v>38.193399999999997</v>
          </cell>
          <cell r="T18">
            <v>10</v>
          </cell>
          <cell r="U18">
            <v>50.603400000000001</v>
          </cell>
          <cell r="V18">
            <v>30</v>
          </cell>
          <cell r="W18">
            <v>146.94559000000001</v>
          </cell>
        </row>
        <row r="19">
          <cell r="A19">
            <v>1659</v>
          </cell>
          <cell r="B19">
            <v>9</v>
          </cell>
          <cell r="C19">
            <v>39.799999999999997</v>
          </cell>
          <cell r="E19">
            <v>0</v>
          </cell>
          <cell r="F19">
            <v>3</v>
          </cell>
          <cell r="G19">
            <v>15.2</v>
          </cell>
          <cell r="H19">
            <v>10</v>
          </cell>
          <cell r="I19">
            <v>49.95</v>
          </cell>
          <cell r="J19">
            <v>22</v>
          </cell>
          <cell r="K19">
            <v>104.95</v>
          </cell>
          <cell r="L19">
            <v>1</v>
          </cell>
          <cell r="M19">
            <v>9</v>
          </cell>
          <cell r="O19">
            <v>0</v>
          </cell>
          <cell r="Q19">
            <v>0</v>
          </cell>
          <cell r="R19">
            <v>2</v>
          </cell>
          <cell r="S19">
            <v>131.93</v>
          </cell>
          <cell r="T19">
            <v>3</v>
          </cell>
          <cell r="U19">
            <v>140.93</v>
          </cell>
          <cell r="V19">
            <v>25</v>
          </cell>
          <cell r="W19">
            <v>245.88</v>
          </cell>
        </row>
        <row r="20">
          <cell r="A20">
            <v>168620</v>
          </cell>
          <cell r="C20">
            <v>0</v>
          </cell>
          <cell r="D20">
            <v>1</v>
          </cell>
          <cell r="E20">
            <v>3.63</v>
          </cell>
          <cell r="G20">
            <v>0</v>
          </cell>
          <cell r="H20">
            <v>11</v>
          </cell>
          <cell r="I20">
            <v>42.125999999999998</v>
          </cell>
          <cell r="J20">
            <v>12</v>
          </cell>
          <cell r="K20">
            <v>45.756</v>
          </cell>
          <cell r="M20">
            <v>0</v>
          </cell>
          <cell r="O20">
            <v>0</v>
          </cell>
          <cell r="Q20">
            <v>0</v>
          </cell>
          <cell r="R20">
            <v>2</v>
          </cell>
          <cell r="S20">
            <v>20</v>
          </cell>
          <cell r="T20">
            <v>2</v>
          </cell>
          <cell r="U20">
            <v>20</v>
          </cell>
          <cell r="V20">
            <v>14</v>
          </cell>
          <cell r="W20">
            <v>65.756</v>
          </cell>
        </row>
        <row r="21">
          <cell r="A21">
            <v>1695</v>
          </cell>
          <cell r="C21">
            <v>0</v>
          </cell>
          <cell r="D21">
            <v>1</v>
          </cell>
          <cell r="E21">
            <v>1.95</v>
          </cell>
          <cell r="F21">
            <v>32</v>
          </cell>
          <cell r="G21">
            <v>47.853000000000002</v>
          </cell>
          <cell r="H21">
            <v>8</v>
          </cell>
          <cell r="I21">
            <v>31.881740000000001</v>
          </cell>
          <cell r="J21">
            <v>41</v>
          </cell>
          <cell r="K21">
            <v>81.684740000000005</v>
          </cell>
          <cell r="M21">
            <v>0</v>
          </cell>
          <cell r="O21">
            <v>0</v>
          </cell>
          <cell r="Q21">
            <v>0</v>
          </cell>
          <cell r="R21">
            <v>2</v>
          </cell>
          <cell r="S21">
            <v>49.54</v>
          </cell>
          <cell r="T21">
            <v>2</v>
          </cell>
          <cell r="U21">
            <v>49.54</v>
          </cell>
          <cell r="V21">
            <v>43</v>
          </cell>
          <cell r="W21">
            <v>131.22474</v>
          </cell>
        </row>
        <row r="22">
          <cell r="A22">
            <v>1750</v>
          </cell>
          <cell r="C22">
            <v>0</v>
          </cell>
          <cell r="E22">
            <v>0</v>
          </cell>
          <cell r="F22">
            <v>1</v>
          </cell>
          <cell r="G22">
            <v>0.43</v>
          </cell>
          <cell r="H22">
            <v>8</v>
          </cell>
          <cell r="I22">
            <v>17.783000000000001</v>
          </cell>
          <cell r="J22">
            <v>9</v>
          </cell>
          <cell r="K22">
            <v>18.213000000000001</v>
          </cell>
          <cell r="L22">
            <v>3</v>
          </cell>
          <cell r="M22">
            <v>95</v>
          </cell>
          <cell r="O22">
            <v>0</v>
          </cell>
          <cell r="P22">
            <v>7</v>
          </cell>
          <cell r="Q22">
            <v>9.11</v>
          </cell>
          <cell r="R22">
            <v>4</v>
          </cell>
          <cell r="S22">
            <v>78.099999999999994</v>
          </cell>
          <cell r="T22">
            <v>14</v>
          </cell>
          <cell r="U22">
            <v>182.21</v>
          </cell>
          <cell r="V22">
            <v>23</v>
          </cell>
          <cell r="W22">
            <v>200.423</v>
          </cell>
        </row>
        <row r="23">
          <cell r="A23">
            <v>1779</v>
          </cell>
          <cell r="B23">
            <v>1</v>
          </cell>
          <cell r="C23">
            <v>0.75</v>
          </cell>
          <cell r="E23">
            <v>0</v>
          </cell>
          <cell r="F23">
            <v>9</v>
          </cell>
          <cell r="G23">
            <v>11.141374799999999</v>
          </cell>
          <cell r="H23">
            <v>2</v>
          </cell>
          <cell r="I23">
            <v>4.42</v>
          </cell>
          <cell r="J23">
            <v>12</v>
          </cell>
          <cell r="K23">
            <v>16.311374799999999</v>
          </cell>
          <cell r="M23">
            <v>0</v>
          </cell>
          <cell r="O23">
            <v>0</v>
          </cell>
          <cell r="Q23">
            <v>0</v>
          </cell>
          <cell r="R23">
            <v>1</v>
          </cell>
          <cell r="S23">
            <v>3.75</v>
          </cell>
          <cell r="T23">
            <v>1</v>
          </cell>
          <cell r="U23">
            <v>3.75</v>
          </cell>
          <cell r="V23">
            <v>13</v>
          </cell>
          <cell r="W23">
            <v>20.061374799999999</v>
          </cell>
        </row>
        <row r="24">
          <cell r="A24">
            <v>1790</v>
          </cell>
          <cell r="B24">
            <v>8</v>
          </cell>
          <cell r="C24">
            <v>27.27</v>
          </cell>
          <cell r="D24">
            <v>2</v>
          </cell>
          <cell r="E24">
            <v>19.95</v>
          </cell>
          <cell r="F24">
            <v>11</v>
          </cell>
          <cell r="G24">
            <v>14.87</v>
          </cell>
          <cell r="H24">
            <v>4</v>
          </cell>
          <cell r="I24">
            <v>12.7</v>
          </cell>
          <cell r="J24">
            <v>25</v>
          </cell>
          <cell r="K24">
            <v>74.790000000000006</v>
          </cell>
          <cell r="M24">
            <v>0</v>
          </cell>
          <cell r="O24">
            <v>0</v>
          </cell>
          <cell r="P24">
            <v>1</v>
          </cell>
          <cell r="Q24">
            <v>59</v>
          </cell>
          <cell r="R24">
            <v>2</v>
          </cell>
          <cell r="S24">
            <v>24.15</v>
          </cell>
          <cell r="T24">
            <v>3</v>
          </cell>
          <cell r="U24">
            <v>83.15</v>
          </cell>
          <cell r="V24">
            <v>28</v>
          </cell>
          <cell r="W24">
            <v>157.94</v>
          </cell>
        </row>
        <row r="25">
          <cell r="A25">
            <v>1791</v>
          </cell>
          <cell r="C25">
            <v>0</v>
          </cell>
          <cell r="E25">
            <v>0</v>
          </cell>
          <cell r="F25">
            <v>3</v>
          </cell>
          <cell r="G25">
            <v>4.0475899999999996</v>
          </cell>
          <cell r="H25">
            <v>9</v>
          </cell>
          <cell r="I25">
            <v>35.329889999999999</v>
          </cell>
          <cell r="J25">
            <v>12</v>
          </cell>
          <cell r="K25">
            <v>39.377479999999998</v>
          </cell>
          <cell r="L25">
            <v>1</v>
          </cell>
          <cell r="M25">
            <v>49</v>
          </cell>
          <cell r="O25">
            <v>0</v>
          </cell>
          <cell r="P25">
            <v>6</v>
          </cell>
          <cell r="Q25">
            <v>9.3379999999999992</v>
          </cell>
          <cell r="R25">
            <v>1</v>
          </cell>
          <cell r="S25">
            <v>12</v>
          </cell>
          <cell r="T25">
            <v>8</v>
          </cell>
          <cell r="U25">
            <v>70.337999999999994</v>
          </cell>
          <cell r="V25">
            <v>20</v>
          </cell>
          <cell r="W25">
            <v>109.71548</v>
          </cell>
        </row>
        <row r="26">
          <cell r="A26">
            <v>179110</v>
          </cell>
          <cell r="B26">
            <v>5</v>
          </cell>
          <cell r="C26">
            <v>34.5</v>
          </cell>
          <cell r="E26">
            <v>0</v>
          </cell>
          <cell r="G26">
            <v>0</v>
          </cell>
          <cell r="H26">
            <v>3</v>
          </cell>
          <cell r="I26">
            <v>30</v>
          </cell>
          <cell r="J26">
            <v>8</v>
          </cell>
          <cell r="K26">
            <v>64.5</v>
          </cell>
          <cell r="L26">
            <v>2</v>
          </cell>
          <cell r="M26">
            <v>120</v>
          </cell>
          <cell r="O26">
            <v>0</v>
          </cell>
          <cell r="Q26">
            <v>0</v>
          </cell>
          <cell r="R26">
            <v>4</v>
          </cell>
          <cell r="S26">
            <v>30.333400000000001</v>
          </cell>
          <cell r="T26">
            <v>6</v>
          </cell>
          <cell r="U26">
            <v>150.33340000000001</v>
          </cell>
          <cell r="V26">
            <v>14</v>
          </cell>
          <cell r="W26">
            <v>214.83340000000001</v>
          </cell>
        </row>
        <row r="27">
          <cell r="A27">
            <v>184120</v>
          </cell>
          <cell r="B27">
            <v>2</v>
          </cell>
          <cell r="C27">
            <v>7.6</v>
          </cell>
          <cell r="D27">
            <v>1</v>
          </cell>
          <cell r="E27">
            <v>2</v>
          </cell>
          <cell r="F27">
            <v>10</v>
          </cell>
          <cell r="G27">
            <v>14.62</v>
          </cell>
          <cell r="H27">
            <v>9</v>
          </cell>
          <cell r="I27">
            <v>63.45</v>
          </cell>
          <cell r="J27">
            <v>22</v>
          </cell>
          <cell r="K27">
            <v>87.67</v>
          </cell>
          <cell r="L27">
            <v>4</v>
          </cell>
          <cell r="M27">
            <v>206</v>
          </cell>
          <cell r="O27">
            <v>0</v>
          </cell>
          <cell r="Q27">
            <v>0</v>
          </cell>
          <cell r="R27">
            <v>2</v>
          </cell>
          <cell r="S27">
            <v>94.086240000000004</v>
          </cell>
          <cell r="T27">
            <v>6</v>
          </cell>
          <cell r="U27">
            <v>300.08623999999998</v>
          </cell>
          <cell r="V27">
            <v>28</v>
          </cell>
          <cell r="W27">
            <v>387.75623999999999</v>
          </cell>
        </row>
        <row r="28">
          <cell r="A28">
            <v>184510</v>
          </cell>
          <cell r="B28">
            <v>1</v>
          </cell>
          <cell r="C28">
            <v>1.9</v>
          </cell>
          <cell r="E28">
            <v>0</v>
          </cell>
          <cell r="G28">
            <v>0</v>
          </cell>
          <cell r="H28">
            <v>11</v>
          </cell>
          <cell r="I28">
            <v>47.5</v>
          </cell>
          <cell r="J28">
            <v>12</v>
          </cell>
          <cell r="K28">
            <v>49.4</v>
          </cell>
          <cell r="L28">
            <v>1</v>
          </cell>
          <cell r="M28">
            <v>5</v>
          </cell>
          <cell r="O28">
            <v>0</v>
          </cell>
          <cell r="P28">
            <v>1</v>
          </cell>
          <cell r="Q28">
            <v>9.5</v>
          </cell>
          <cell r="R28">
            <v>1</v>
          </cell>
          <cell r="S28">
            <v>11.7</v>
          </cell>
          <cell r="T28">
            <v>3</v>
          </cell>
          <cell r="U28">
            <v>26.2</v>
          </cell>
          <cell r="V28">
            <v>15</v>
          </cell>
          <cell r="W28">
            <v>75.599999999999994</v>
          </cell>
        </row>
        <row r="29">
          <cell r="A29">
            <v>191920</v>
          </cell>
          <cell r="B29">
            <v>18</v>
          </cell>
          <cell r="C29">
            <v>94.35</v>
          </cell>
          <cell r="D29">
            <v>1</v>
          </cell>
          <cell r="E29">
            <v>1</v>
          </cell>
          <cell r="F29">
            <v>2</v>
          </cell>
          <cell r="G29">
            <v>2.6</v>
          </cell>
          <cell r="H29">
            <v>13</v>
          </cell>
          <cell r="I29">
            <v>87.015799999999999</v>
          </cell>
          <cell r="J29">
            <v>34</v>
          </cell>
          <cell r="K29">
            <v>184.9658</v>
          </cell>
          <cell r="L29">
            <v>3</v>
          </cell>
          <cell r="M29">
            <v>113.1</v>
          </cell>
          <cell r="O29">
            <v>0</v>
          </cell>
          <cell r="P29">
            <v>3</v>
          </cell>
          <cell r="Q29">
            <v>285.68</v>
          </cell>
          <cell r="R29">
            <v>2</v>
          </cell>
          <cell r="S29">
            <v>102.81</v>
          </cell>
          <cell r="T29">
            <v>8</v>
          </cell>
          <cell r="U29">
            <v>501.59</v>
          </cell>
          <cell r="V29">
            <v>42</v>
          </cell>
          <cell r="W29">
            <v>686.55579999999998</v>
          </cell>
        </row>
        <row r="30">
          <cell r="A30">
            <v>1927</v>
          </cell>
          <cell r="C30">
            <v>0</v>
          </cell>
          <cell r="E30">
            <v>0</v>
          </cell>
          <cell r="F30">
            <v>1</v>
          </cell>
          <cell r="G30">
            <v>1</v>
          </cell>
          <cell r="H30">
            <v>2</v>
          </cell>
          <cell r="I30">
            <v>7</v>
          </cell>
          <cell r="J30">
            <v>3</v>
          </cell>
          <cell r="K30">
            <v>8</v>
          </cell>
          <cell r="L30">
            <v>1</v>
          </cell>
          <cell r="M30">
            <v>5</v>
          </cell>
          <cell r="O30">
            <v>0</v>
          </cell>
          <cell r="Q30">
            <v>0</v>
          </cell>
          <cell r="S30">
            <v>0</v>
          </cell>
          <cell r="T30">
            <v>1</v>
          </cell>
          <cell r="U30">
            <v>5</v>
          </cell>
          <cell r="V30">
            <v>4</v>
          </cell>
          <cell r="W30">
            <v>13</v>
          </cell>
        </row>
        <row r="31">
          <cell r="A31">
            <v>196210</v>
          </cell>
          <cell r="B31">
            <v>5</v>
          </cell>
          <cell r="C31">
            <v>26.02</v>
          </cell>
          <cell r="D31">
            <v>2</v>
          </cell>
          <cell r="E31">
            <v>13</v>
          </cell>
          <cell r="F31">
            <v>2</v>
          </cell>
          <cell r="G31">
            <v>1.39</v>
          </cell>
          <cell r="H31">
            <v>14</v>
          </cell>
          <cell r="I31">
            <v>70.004230000000007</v>
          </cell>
          <cell r="J31">
            <v>23</v>
          </cell>
          <cell r="K31">
            <v>110.41423</v>
          </cell>
          <cell r="L31">
            <v>1</v>
          </cell>
          <cell r="M31">
            <v>25</v>
          </cell>
          <cell r="O31">
            <v>0</v>
          </cell>
          <cell r="Q31">
            <v>0</v>
          </cell>
          <cell r="R31">
            <v>16</v>
          </cell>
          <cell r="S31">
            <v>422.27481</v>
          </cell>
          <cell r="T31">
            <v>17</v>
          </cell>
          <cell r="U31">
            <v>447.27481</v>
          </cell>
          <cell r="V31">
            <v>40</v>
          </cell>
          <cell r="W31">
            <v>557.68903999999998</v>
          </cell>
        </row>
        <row r="32">
          <cell r="A32">
            <v>2292</v>
          </cell>
          <cell r="C32">
            <v>0</v>
          </cell>
          <cell r="E32">
            <v>0</v>
          </cell>
          <cell r="G32">
            <v>0</v>
          </cell>
          <cell r="I32">
            <v>0</v>
          </cell>
          <cell r="K32">
            <v>0</v>
          </cell>
          <cell r="M32">
            <v>0</v>
          </cell>
          <cell r="O32">
            <v>0</v>
          </cell>
          <cell r="P32">
            <v>11</v>
          </cell>
          <cell r="Q32">
            <v>17.0808</v>
          </cell>
          <cell r="S32">
            <v>0</v>
          </cell>
          <cell r="T32">
            <v>11</v>
          </cell>
          <cell r="U32">
            <v>17.0808</v>
          </cell>
          <cell r="V32">
            <v>11</v>
          </cell>
          <cell r="W32">
            <v>17.0808</v>
          </cell>
        </row>
        <row r="33">
          <cell r="A33">
            <v>2295</v>
          </cell>
          <cell r="C33">
            <v>0</v>
          </cell>
          <cell r="E33">
            <v>0</v>
          </cell>
          <cell r="F33">
            <v>4</v>
          </cell>
          <cell r="G33">
            <v>9.23</v>
          </cell>
          <cell r="H33">
            <v>6</v>
          </cell>
          <cell r="I33">
            <v>9.3000000000000007</v>
          </cell>
          <cell r="J33">
            <v>10</v>
          </cell>
          <cell r="K33">
            <v>18.53</v>
          </cell>
          <cell r="M33">
            <v>0</v>
          </cell>
          <cell r="O33">
            <v>0</v>
          </cell>
          <cell r="P33">
            <v>6</v>
          </cell>
          <cell r="Q33">
            <v>13.895200000000001</v>
          </cell>
          <cell r="R33">
            <v>2</v>
          </cell>
          <cell r="S33">
            <v>6</v>
          </cell>
          <cell r="T33">
            <v>8</v>
          </cell>
          <cell r="U33">
            <v>19.895199999999999</v>
          </cell>
          <cell r="V33">
            <v>18</v>
          </cell>
          <cell r="W33">
            <v>38.425199999999997</v>
          </cell>
        </row>
        <row r="34">
          <cell r="A34">
            <v>2296</v>
          </cell>
          <cell r="B34">
            <v>7</v>
          </cell>
          <cell r="C34">
            <v>27.6</v>
          </cell>
          <cell r="E34">
            <v>0</v>
          </cell>
          <cell r="F34">
            <v>23</v>
          </cell>
          <cell r="G34">
            <v>94.62</v>
          </cell>
          <cell r="H34">
            <v>7</v>
          </cell>
          <cell r="I34">
            <v>32.85</v>
          </cell>
          <cell r="J34">
            <v>37</v>
          </cell>
          <cell r="K34">
            <v>155.07</v>
          </cell>
          <cell r="M34">
            <v>0</v>
          </cell>
          <cell r="O34">
            <v>0</v>
          </cell>
          <cell r="Q34">
            <v>0</v>
          </cell>
          <cell r="R34">
            <v>1</v>
          </cell>
          <cell r="S34">
            <v>3</v>
          </cell>
          <cell r="T34">
            <v>1</v>
          </cell>
          <cell r="U34">
            <v>3</v>
          </cell>
          <cell r="V34">
            <v>38</v>
          </cell>
          <cell r="W34">
            <v>158.07</v>
          </cell>
        </row>
        <row r="35">
          <cell r="A35">
            <v>2366</v>
          </cell>
          <cell r="C35">
            <v>0</v>
          </cell>
          <cell r="E35">
            <v>0</v>
          </cell>
          <cell r="F35">
            <v>5</v>
          </cell>
          <cell r="G35">
            <v>3.5</v>
          </cell>
          <cell r="H35">
            <v>4</v>
          </cell>
          <cell r="I35">
            <v>15.5</v>
          </cell>
          <cell r="J35">
            <v>9</v>
          </cell>
          <cell r="K35">
            <v>19</v>
          </cell>
          <cell r="M35">
            <v>0</v>
          </cell>
          <cell r="O35">
            <v>0</v>
          </cell>
          <cell r="Q35">
            <v>0</v>
          </cell>
          <cell r="S35">
            <v>0</v>
          </cell>
          <cell r="U35">
            <v>0</v>
          </cell>
          <cell r="V35">
            <v>9</v>
          </cell>
          <cell r="W35">
            <v>19</v>
          </cell>
        </row>
        <row r="36">
          <cell r="A36">
            <v>2400</v>
          </cell>
          <cell r="C36">
            <v>0</v>
          </cell>
          <cell r="E36">
            <v>0</v>
          </cell>
          <cell r="G36">
            <v>0</v>
          </cell>
          <cell r="H36">
            <v>12</v>
          </cell>
          <cell r="I36">
            <v>25.81</v>
          </cell>
          <cell r="J36">
            <v>12</v>
          </cell>
          <cell r="K36">
            <v>25.81</v>
          </cell>
          <cell r="M36">
            <v>0</v>
          </cell>
          <cell r="O36">
            <v>0</v>
          </cell>
          <cell r="Q36">
            <v>0</v>
          </cell>
          <cell r="R36">
            <v>1</v>
          </cell>
          <cell r="S36">
            <v>13.7</v>
          </cell>
          <cell r="T36">
            <v>1</v>
          </cell>
          <cell r="U36">
            <v>13.7</v>
          </cell>
          <cell r="V36">
            <v>13</v>
          </cell>
          <cell r="W36">
            <v>39.51</v>
          </cell>
        </row>
        <row r="37">
          <cell r="A37">
            <v>2513</v>
          </cell>
          <cell r="B37">
            <v>2</v>
          </cell>
          <cell r="C37">
            <v>5.5</v>
          </cell>
          <cell r="E37">
            <v>0</v>
          </cell>
          <cell r="G37">
            <v>0</v>
          </cell>
          <cell r="H37">
            <v>19</v>
          </cell>
          <cell r="I37">
            <v>76.818939999999998</v>
          </cell>
          <cell r="J37">
            <v>21</v>
          </cell>
          <cell r="K37">
            <v>82.318939999999998</v>
          </cell>
          <cell r="L37">
            <v>2</v>
          </cell>
          <cell r="M37">
            <v>57</v>
          </cell>
          <cell r="O37">
            <v>0</v>
          </cell>
          <cell r="P37">
            <v>2</v>
          </cell>
          <cell r="Q37">
            <v>100.75</v>
          </cell>
          <cell r="R37">
            <v>3</v>
          </cell>
          <cell r="S37">
            <v>71.25</v>
          </cell>
          <cell r="T37">
            <v>7</v>
          </cell>
          <cell r="U37">
            <v>229</v>
          </cell>
          <cell r="V37">
            <v>28</v>
          </cell>
          <cell r="W37">
            <v>311.31894</v>
          </cell>
        </row>
        <row r="38">
          <cell r="A38">
            <v>3002</v>
          </cell>
          <cell r="C38">
            <v>0</v>
          </cell>
          <cell r="E38">
            <v>0</v>
          </cell>
          <cell r="F38">
            <v>2</v>
          </cell>
          <cell r="G38">
            <v>2.1</v>
          </cell>
          <cell r="H38">
            <v>23</v>
          </cell>
          <cell r="I38">
            <v>79.27</v>
          </cell>
          <cell r="J38">
            <v>25</v>
          </cell>
          <cell r="K38">
            <v>81.37</v>
          </cell>
          <cell r="M38">
            <v>0</v>
          </cell>
          <cell r="O38">
            <v>0</v>
          </cell>
          <cell r="P38">
            <v>1</v>
          </cell>
          <cell r="Q38">
            <v>1.6</v>
          </cell>
          <cell r="R38">
            <v>1</v>
          </cell>
          <cell r="S38">
            <v>6.2</v>
          </cell>
          <cell r="T38">
            <v>2</v>
          </cell>
          <cell r="U38">
            <v>7.8</v>
          </cell>
          <cell r="V38">
            <v>27</v>
          </cell>
          <cell r="W38">
            <v>89.17</v>
          </cell>
        </row>
        <row r="39">
          <cell r="A39">
            <v>3938</v>
          </cell>
          <cell r="B39">
            <v>2</v>
          </cell>
          <cell r="C39">
            <v>0.4</v>
          </cell>
          <cell r="E39">
            <v>0</v>
          </cell>
          <cell r="G39">
            <v>0</v>
          </cell>
          <cell r="H39">
            <v>15</v>
          </cell>
          <cell r="I39">
            <v>48.5</v>
          </cell>
          <cell r="J39">
            <v>17</v>
          </cell>
          <cell r="K39">
            <v>48.9</v>
          </cell>
          <cell r="L39">
            <v>1</v>
          </cell>
          <cell r="M39">
            <v>3</v>
          </cell>
          <cell r="N39">
            <v>1</v>
          </cell>
          <cell r="O39">
            <v>25</v>
          </cell>
          <cell r="P39">
            <v>1</v>
          </cell>
          <cell r="Q39">
            <v>4</v>
          </cell>
          <cell r="R39">
            <v>3</v>
          </cell>
          <cell r="S39">
            <v>25.5</v>
          </cell>
          <cell r="T39">
            <v>6</v>
          </cell>
          <cell r="U39">
            <v>57.5</v>
          </cell>
          <cell r="V39">
            <v>23</v>
          </cell>
          <cell r="W39">
            <v>106.4</v>
          </cell>
        </row>
        <row r="40">
          <cell r="A40">
            <v>3939</v>
          </cell>
          <cell r="B40">
            <v>8</v>
          </cell>
          <cell r="C40">
            <v>29.75</v>
          </cell>
          <cell r="E40">
            <v>0</v>
          </cell>
          <cell r="F40">
            <v>4</v>
          </cell>
          <cell r="G40">
            <v>2.5299999999999998</v>
          </cell>
          <cell r="H40">
            <v>17</v>
          </cell>
          <cell r="I40">
            <v>67.06</v>
          </cell>
          <cell r="J40">
            <v>29</v>
          </cell>
          <cell r="K40">
            <v>99.34</v>
          </cell>
          <cell r="L40">
            <v>3</v>
          </cell>
          <cell r="M40">
            <v>486</v>
          </cell>
          <cell r="O40">
            <v>0</v>
          </cell>
          <cell r="P40">
            <v>1</v>
          </cell>
          <cell r="Q40">
            <v>13</v>
          </cell>
          <cell r="R40">
            <v>3</v>
          </cell>
          <cell r="S40">
            <v>28.915230000000001</v>
          </cell>
          <cell r="T40">
            <v>7</v>
          </cell>
          <cell r="U40">
            <v>527.91522999999995</v>
          </cell>
          <cell r="V40">
            <v>36</v>
          </cell>
          <cell r="W40">
            <v>627.25522999999998</v>
          </cell>
        </row>
        <row r="41">
          <cell r="A41">
            <v>4108</v>
          </cell>
          <cell r="C41">
            <v>0</v>
          </cell>
          <cell r="E41">
            <v>0</v>
          </cell>
          <cell r="G41">
            <v>0</v>
          </cell>
          <cell r="H41">
            <v>5</v>
          </cell>
          <cell r="I41">
            <v>11.25</v>
          </cell>
          <cell r="J41">
            <v>5</v>
          </cell>
          <cell r="K41">
            <v>11.25</v>
          </cell>
          <cell r="L41">
            <v>1</v>
          </cell>
          <cell r="M41">
            <v>1.99</v>
          </cell>
          <cell r="O41">
            <v>0</v>
          </cell>
          <cell r="P41">
            <v>1</v>
          </cell>
          <cell r="Q41">
            <v>0.5</v>
          </cell>
          <cell r="R41">
            <v>2</v>
          </cell>
          <cell r="S41">
            <v>18</v>
          </cell>
          <cell r="T41">
            <v>4</v>
          </cell>
          <cell r="U41">
            <v>20.49</v>
          </cell>
          <cell r="V41">
            <v>9</v>
          </cell>
          <cell r="W41">
            <v>31.74</v>
          </cell>
        </row>
        <row r="42">
          <cell r="A42">
            <v>4745</v>
          </cell>
          <cell r="B42">
            <v>5</v>
          </cell>
          <cell r="C42">
            <v>24.4</v>
          </cell>
          <cell r="E42">
            <v>0</v>
          </cell>
          <cell r="F42">
            <v>4</v>
          </cell>
          <cell r="G42">
            <v>5.8</v>
          </cell>
          <cell r="H42">
            <v>5</v>
          </cell>
          <cell r="I42">
            <v>16.88</v>
          </cell>
          <cell r="J42">
            <v>14</v>
          </cell>
          <cell r="K42">
            <v>47.08</v>
          </cell>
          <cell r="M42">
            <v>0</v>
          </cell>
          <cell r="O42">
            <v>0</v>
          </cell>
          <cell r="Q42">
            <v>0</v>
          </cell>
          <cell r="S42">
            <v>0</v>
          </cell>
          <cell r="U42">
            <v>0</v>
          </cell>
          <cell r="V42">
            <v>14</v>
          </cell>
          <cell r="W42">
            <v>47.08</v>
          </cell>
        </row>
        <row r="43">
          <cell r="A43">
            <v>4992</v>
          </cell>
          <cell r="B43">
            <v>15</v>
          </cell>
          <cell r="C43">
            <v>115.05</v>
          </cell>
          <cell r="E43">
            <v>0</v>
          </cell>
          <cell r="F43">
            <v>6</v>
          </cell>
          <cell r="G43">
            <v>7.59</v>
          </cell>
          <cell r="H43">
            <v>21</v>
          </cell>
          <cell r="I43">
            <v>134.02000000000001</v>
          </cell>
          <cell r="J43">
            <v>42</v>
          </cell>
          <cell r="K43">
            <v>256.66000000000003</v>
          </cell>
          <cell r="M43">
            <v>0</v>
          </cell>
          <cell r="O43">
            <v>0</v>
          </cell>
          <cell r="Q43">
            <v>0</v>
          </cell>
          <cell r="R43">
            <v>4</v>
          </cell>
          <cell r="S43">
            <v>90.09</v>
          </cell>
          <cell r="T43">
            <v>4</v>
          </cell>
          <cell r="U43">
            <v>90.09</v>
          </cell>
          <cell r="V43">
            <v>46</v>
          </cell>
          <cell r="W43">
            <v>346.75</v>
          </cell>
        </row>
        <row r="44">
          <cell r="A44">
            <v>4993</v>
          </cell>
          <cell r="C44">
            <v>0</v>
          </cell>
          <cell r="E44">
            <v>0</v>
          </cell>
          <cell r="G44">
            <v>0</v>
          </cell>
          <cell r="I44">
            <v>0</v>
          </cell>
          <cell r="K44">
            <v>0</v>
          </cell>
          <cell r="M44">
            <v>0</v>
          </cell>
          <cell r="O44">
            <v>0</v>
          </cell>
          <cell r="P44">
            <v>19</v>
          </cell>
          <cell r="Q44">
            <v>29.404399999999999</v>
          </cell>
          <cell r="R44">
            <v>2</v>
          </cell>
          <cell r="S44">
            <v>6.75</v>
          </cell>
          <cell r="T44">
            <v>21</v>
          </cell>
          <cell r="U44">
            <v>36.154400000000003</v>
          </cell>
          <cell r="V44">
            <v>21</v>
          </cell>
          <cell r="W44">
            <v>36.154400000000003</v>
          </cell>
        </row>
        <row r="45">
          <cell r="A45">
            <v>5974</v>
          </cell>
          <cell r="B45">
            <v>18</v>
          </cell>
          <cell r="C45">
            <v>35.9</v>
          </cell>
          <cell r="E45">
            <v>0</v>
          </cell>
          <cell r="F45">
            <v>11</v>
          </cell>
          <cell r="G45">
            <v>24.8856</v>
          </cell>
          <cell r="H45">
            <v>2</v>
          </cell>
          <cell r="I45">
            <v>3.63</v>
          </cell>
          <cell r="J45">
            <v>31</v>
          </cell>
          <cell r="K45">
            <v>64.415599999999998</v>
          </cell>
          <cell r="M45">
            <v>0</v>
          </cell>
          <cell r="O45">
            <v>0</v>
          </cell>
          <cell r="Q45">
            <v>0</v>
          </cell>
          <cell r="R45">
            <v>1</v>
          </cell>
          <cell r="S45">
            <v>3</v>
          </cell>
          <cell r="T45">
            <v>1</v>
          </cell>
          <cell r="U45">
            <v>3</v>
          </cell>
          <cell r="V45">
            <v>32</v>
          </cell>
          <cell r="W45">
            <v>67.415599999999998</v>
          </cell>
        </row>
        <row r="46">
          <cell r="A46">
            <v>6030</v>
          </cell>
          <cell r="C46">
            <v>0</v>
          </cell>
          <cell r="E46">
            <v>0</v>
          </cell>
          <cell r="F46">
            <v>4</v>
          </cell>
          <cell r="G46">
            <v>8</v>
          </cell>
          <cell r="H46">
            <v>1</v>
          </cell>
          <cell r="I46">
            <v>5</v>
          </cell>
          <cell r="J46">
            <v>5</v>
          </cell>
          <cell r="K46">
            <v>13</v>
          </cell>
          <cell r="M46">
            <v>0</v>
          </cell>
          <cell r="O46">
            <v>0</v>
          </cell>
          <cell r="Q46">
            <v>0</v>
          </cell>
          <cell r="S46">
            <v>0</v>
          </cell>
          <cell r="U46">
            <v>0</v>
          </cell>
          <cell r="V46">
            <v>5</v>
          </cell>
          <cell r="W46">
            <v>13</v>
          </cell>
        </row>
        <row r="47">
          <cell r="A47">
            <v>6352</v>
          </cell>
          <cell r="C47">
            <v>0</v>
          </cell>
          <cell r="E47">
            <v>0</v>
          </cell>
          <cell r="F47">
            <v>2</v>
          </cell>
          <cell r="G47">
            <v>2</v>
          </cell>
          <cell r="H47">
            <v>2</v>
          </cell>
          <cell r="I47">
            <v>9</v>
          </cell>
          <cell r="J47">
            <v>4</v>
          </cell>
          <cell r="K47">
            <v>11</v>
          </cell>
          <cell r="L47">
            <v>2</v>
          </cell>
          <cell r="M47">
            <v>57.05</v>
          </cell>
          <cell r="O47">
            <v>0</v>
          </cell>
          <cell r="Q47">
            <v>0</v>
          </cell>
          <cell r="R47">
            <v>2</v>
          </cell>
          <cell r="S47">
            <v>7.4</v>
          </cell>
          <cell r="T47">
            <v>4</v>
          </cell>
          <cell r="U47">
            <v>64.45</v>
          </cell>
          <cell r="V47">
            <v>8</v>
          </cell>
          <cell r="W47">
            <v>75.45</v>
          </cell>
        </row>
        <row r="48">
          <cell r="A48">
            <v>6583</v>
          </cell>
          <cell r="C48">
            <v>0</v>
          </cell>
          <cell r="E48">
            <v>0</v>
          </cell>
          <cell r="F48">
            <v>1</v>
          </cell>
          <cell r="G48">
            <v>1.5</v>
          </cell>
          <cell r="H48">
            <v>3</v>
          </cell>
          <cell r="I48">
            <v>5</v>
          </cell>
          <cell r="J48">
            <v>4</v>
          </cell>
          <cell r="K48">
            <v>6.5</v>
          </cell>
          <cell r="M48">
            <v>0</v>
          </cell>
          <cell r="O48">
            <v>0</v>
          </cell>
          <cell r="Q48">
            <v>0</v>
          </cell>
          <cell r="R48">
            <v>1</v>
          </cell>
          <cell r="S48">
            <v>17</v>
          </cell>
          <cell r="T48">
            <v>1</v>
          </cell>
          <cell r="U48">
            <v>17</v>
          </cell>
          <cell r="V48">
            <v>5</v>
          </cell>
          <cell r="W48">
            <v>23.5</v>
          </cell>
        </row>
        <row r="49">
          <cell r="A49">
            <v>7164</v>
          </cell>
          <cell r="B49">
            <v>17</v>
          </cell>
          <cell r="C49">
            <v>49.65</v>
          </cell>
          <cell r="E49">
            <v>0</v>
          </cell>
          <cell r="F49">
            <v>3</v>
          </cell>
          <cell r="G49">
            <v>3.6</v>
          </cell>
          <cell r="H49">
            <v>12</v>
          </cell>
          <cell r="I49">
            <v>52.2</v>
          </cell>
          <cell r="J49">
            <v>32</v>
          </cell>
          <cell r="K49">
            <v>105.45</v>
          </cell>
          <cell r="L49">
            <v>1</v>
          </cell>
          <cell r="M49">
            <v>44</v>
          </cell>
          <cell r="O49">
            <v>0</v>
          </cell>
          <cell r="Q49">
            <v>0</v>
          </cell>
          <cell r="S49">
            <v>0</v>
          </cell>
          <cell r="T49">
            <v>1</v>
          </cell>
          <cell r="U49">
            <v>44</v>
          </cell>
          <cell r="V49">
            <v>33</v>
          </cell>
          <cell r="W49">
            <v>149.44999999999999</v>
          </cell>
        </row>
        <row r="50">
          <cell r="A50">
            <v>7211</v>
          </cell>
          <cell r="B50">
            <v>2</v>
          </cell>
          <cell r="C50">
            <v>6.1</v>
          </cell>
          <cell r="E50">
            <v>0</v>
          </cell>
          <cell r="F50">
            <v>12</v>
          </cell>
          <cell r="G50">
            <v>18.155999999999999</v>
          </cell>
          <cell r="H50">
            <v>14</v>
          </cell>
          <cell r="I50">
            <v>48.66</v>
          </cell>
          <cell r="J50">
            <v>28</v>
          </cell>
          <cell r="K50">
            <v>72.915999999999997</v>
          </cell>
          <cell r="L50">
            <v>1</v>
          </cell>
          <cell r="M50">
            <v>37</v>
          </cell>
          <cell r="O50">
            <v>0</v>
          </cell>
          <cell r="Q50">
            <v>0</v>
          </cell>
          <cell r="R50">
            <v>1</v>
          </cell>
          <cell r="S50">
            <v>13.34</v>
          </cell>
          <cell r="T50">
            <v>2</v>
          </cell>
          <cell r="U50">
            <v>50.34</v>
          </cell>
          <cell r="V50">
            <v>30</v>
          </cell>
          <cell r="W50">
            <v>123.256</v>
          </cell>
        </row>
        <row r="51">
          <cell r="A51">
            <v>7212</v>
          </cell>
          <cell r="C51">
            <v>0</v>
          </cell>
          <cell r="E51">
            <v>0</v>
          </cell>
          <cell r="F51">
            <v>25</v>
          </cell>
          <cell r="G51">
            <v>42.132399999999997</v>
          </cell>
          <cell r="H51">
            <v>8</v>
          </cell>
          <cell r="I51">
            <v>29.49</v>
          </cell>
          <cell r="J51">
            <v>33</v>
          </cell>
          <cell r="K51">
            <v>71.622399999999999</v>
          </cell>
          <cell r="M51">
            <v>0</v>
          </cell>
          <cell r="O51">
            <v>0</v>
          </cell>
          <cell r="Q51">
            <v>0</v>
          </cell>
          <cell r="S51">
            <v>0</v>
          </cell>
          <cell r="U51">
            <v>0</v>
          </cell>
          <cell r="V51">
            <v>33</v>
          </cell>
          <cell r="W51">
            <v>71.622399999999999</v>
          </cell>
        </row>
        <row r="52">
          <cell r="A52">
            <v>7214</v>
          </cell>
          <cell r="C52">
            <v>0</v>
          </cell>
          <cell r="E52">
            <v>0</v>
          </cell>
          <cell r="F52">
            <v>2</v>
          </cell>
          <cell r="G52">
            <v>2.706</v>
          </cell>
          <cell r="H52">
            <v>8</v>
          </cell>
          <cell r="I52">
            <v>17</v>
          </cell>
          <cell r="J52">
            <v>10</v>
          </cell>
          <cell r="K52">
            <v>19.706</v>
          </cell>
          <cell r="L52">
            <v>1</v>
          </cell>
          <cell r="M52">
            <v>20</v>
          </cell>
          <cell r="N52">
            <v>4</v>
          </cell>
          <cell r="O52">
            <v>44.8</v>
          </cell>
          <cell r="P52">
            <v>2</v>
          </cell>
          <cell r="Q52">
            <v>5.68</v>
          </cell>
          <cell r="R52">
            <v>2</v>
          </cell>
          <cell r="S52">
            <v>31.84</v>
          </cell>
          <cell r="T52">
            <v>9</v>
          </cell>
          <cell r="U52">
            <v>102.32</v>
          </cell>
          <cell r="V52">
            <v>19</v>
          </cell>
          <cell r="W52">
            <v>122.026</v>
          </cell>
        </row>
        <row r="53">
          <cell r="A53">
            <v>7323</v>
          </cell>
          <cell r="B53">
            <v>10</v>
          </cell>
          <cell r="C53">
            <v>24.57</v>
          </cell>
          <cell r="D53">
            <v>5</v>
          </cell>
          <cell r="E53">
            <v>18.21</v>
          </cell>
          <cell r="F53">
            <v>3</v>
          </cell>
          <cell r="G53">
            <v>3.89</v>
          </cell>
          <cell r="H53">
            <v>4</v>
          </cell>
          <cell r="I53">
            <v>11.5</v>
          </cell>
          <cell r="J53">
            <v>22</v>
          </cell>
          <cell r="K53">
            <v>58.17</v>
          </cell>
          <cell r="M53">
            <v>0</v>
          </cell>
          <cell r="O53">
            <v>0</v>
          </cell>
          <cell r="Q53">
            <v>0</v>
          </cell>
          <cell r="R53">
            <v>1</v>
          </cell>
          <cell r="S53">
            <v>15</v>
          </cell>
          <cell r="T53">
            <v>1</v>
          </cell>
          <cell r="U53">
            <v>15</v>
          </cell>
          <cell r="V53">
            <v>23</v>
          </cell>
          <cell r="W53">
            <v>73.17</v>
          </cell>
        </row>
        <row r="54">
          <cell r="A54">
            <v>7958</v>
          </cell>
          <cell r="B54">
            <v>3</v>
          </cell>
          <cell r="C54">
            <v>14.5</v>
          </cell>
          <cell r="E54">
            <v>0</v>
          </cell>
          <cell r="G54">
            <v>0</v>
          </cell>
          <cell r="H54">
            <v>3</v>
          </cell>
          <cell r="I54">
            <v>23</v>
          </cell>
          <cell r="J54">
            <v>6</v>
          </cell>
          <cell r="K54">
            <v>37.5</v>
          </cell>
          <cell r="M54">
            <v>0</v>
          </cell>
          <cell r="O54">
            <v>0</v>
          </cell>
          <cell r="Q54">
            <v>0</v>
          </cell>
          <cell r="R54">
            <v>1</v>
          </cell>
          <cell r="S54">
            <v>66.8</v>
          </cell>
          <cell r="T54">
            <v>1</v>
          </cell>
          <cell r="U54">
            <v>66.8</v>
          </cell>
          <cell r="V54">
            <v>7</v>
          </cell>
          <cell r="W54">
            <v>104.3</v>
          </cell>
        </row>
        <row r="55">
          <cell r="A55">
            <v>8899</v>
          </cell>
          <cell r="C55">
            <v>0</v>
          </cell>
          <cell r="E55">
            <v>0</v>
          </cell>
          <cell r="G55">
            <v>0</v>
          </cell>
          <cell r="H55">
            <v>2</v>
          </cell>
          <cell r="I55">
            <v>8.35</v>
          </cell>
          <cell r="J55">
            <v>2</v>
          </cell>
          <cell r="K55">
            <v>8.35</v>
          </cell>
          <cell r="M55">
            <v>0</v>
          </cell>
          <cell r="O55">
            <v>0</v>
          </cell>
          <cell r="Q55">
            <v>0</v>
          </cell>
          <cell r="R55">
            <v>1</v>
          </cell>
          <cell r="S55">
            <v>3.75</v>
          </cell>
          <cell r="T55">
            <v>1</v>
          </cell>
          <cell r="U55">
            <v>3.75</v>
          </cell>
          <cell r="V55">
            <v>3</v>
          </cell>
          <cell r="W55">
            <v>12.1</v>
          </cell>
        </row>
        <row r="56">
          <cell r="A56">
            <v>8902</v>
          </cell>
          <cell r="B56">
            <v>7</v>
          </cell>
          <cell r="C56">
            <v>40.65</v>
          </cell>
          <cell r="E56">
            <v>0</v>
          </cell>
          <cell r="F56">
            <v>1</v>
          </cell>
          <cell r="G56">
            <v>1.51</v>
          </cell>
          <cell r="H56">
            <v>5</v>
          </cell>
          <cell r="I56">
            <v>18.66065</v>
          </cell>
          <cell r="J56">
            <v>13</v>
          </cell>
          <cell r="K56">
            <v>60.820650000000001</v>
          </cell>
          <cell r="M56">
            <v>0</v>
          </cell>
          <cell r="O56">
            <v>0</v>
          </cell>
          <cell r="Q56">
            <v>0</v>
          </cell>
          <cell r="R56">
            <v>1</v>
          </cell>
          <cell r="S56">
            <v>13.45</v>
          </cell>
          <cell r="T56">
            <v>1</v>
          </cell>
          <cell r="U56">
            <v>13.45</v>
          </cell>
          <cell r="V56">
            <v>14</v>
          </cell>
          <cell r="W56">
            <v>74.270650000000003</v>
          </cell>
        </row>
        <row r="57">
          <cell r="A57">
            <v>9024</v>
          </cell>
          <cell r="B57">
            <v>5</v>
          </cell>
          <cell r="C57">
            <v>17.986419999999999</v>
          </cell>
          <cell r="E57">
            <v>0</v>
          </cell>
          <cell r="F57">
            <v>2</v>
          </cell>
          <cell r="G57">
            <v>11.43</v>
          </cell>
          <cell r="H57">
            <v>14</v>
          </cell>
          <cell r="I57">
            <v>82.64</v>
          </cell>
          <cell r="J57">
            <v>21</v>
          </cell>
          <cell r="K57">
            <v>112.05642</v>
          </cell>
          <cell r="L57">
            <v>1</v>
          </cell>
          <cell r="M57">
            <v>50</v>
          </cell>
          <cell r="O57">
            <v>0</v>
          </cell>
          <cell r="Q57">
            <v>0</v>
          </cell>
          <cell r="R57">
            <v>1</v>
          </cell>
          <cell r="S57">
            <v>5</v>
          </cell>
          <cell r="T57">
            <v>2</v>
          </cell>
          <cell r="U57">
            <v>55</v>
          </cell>
          <cell r="V57">
            <v>23</v>
          </cell>
          <cell r="W57">
            <v>167.05642</v>
          </cell>
        </row>
        <row r="58">
          <cell r="A58">
            <v>9309</v>
          </cell>
          <cell r="C58">
            <v>0</v>
          </cell>
          <cell r="E58">
            <v>0</v>
          </cell>
          <cell r="G58">
            <v>0</v>
          </cell>
          <cell r="H58">
            <v>1</v>
          </cell>
          <cell r="I58">
            <v>1</v>
          </cell>
          <cell r="J58">
            <v>1</v>
          </cell>
          <cell r="K58">
            <v>1</v>
          </cell>
          <cell r="M58">
            <v>0</v>
          </cell>
          <cell r="O58">
            <v>0</v>
          </cell>
          <cell r="Q58">
            <v>0</v>
          </cell>
          <cell r="R58">
            <v>1</v>
          </cell>
          <cell r="S58">
            <v>13</v>
          </cell>
          <cell r="T58">
            <v>1</v>
          </cell>
          <cell r="U58">
            <v>13</v>
          </cell>
          <cell r="V58">
            <v>2</v>
          </cell>
          <cell r="W58">
            <v>14</v>
          </cell>
        </row>
        <row r="59">
          <cell r="A59">
            <v>9881</v>
          </cell>
          <cell r="B59">
            <v>1</v>
          </cell>
          <cell r="C59">
            <v>5</v>
          </cell>
          <cell r="D59">
            <v>1</v>
          </cell>
          <cell r="E59">
            <v>0.25</v>
          </cell>
          <cell r="G59">
            <v>0</v>
          </cell>
          <cell r="H59">
            <v>6</v>
          </cell>
          <cell r="I59">
            <v>22</v>
          </cell>
          <cell r="J59">
            <v>8</v>
          </cell>
          <cell r="K59">
            <v>27.25</v>
          </cell>
          <cell r="M59">
            <v>0</v>
          </cell>
          <cell r="O59">
            <v>0</v>
          </cell>
          <cell r="P59">
            <v>1</v>
          </cell>
          <cell r="Q59">
            <v>7.5000000000000002E-4</v>
          </cell>
          <cell r="R59">
            <v>6</v>
          </cell>
          <cell r="S59">
            <v>130.63999999999999</v>
          </cell>
          <cell r="T59">
            <v>7</v>
          </cell>
          <cell r="U59">
            <v>130.64075</v>
          </cell>
          <cell r="V59">
            <v>15</v>
          </cell>
          <cell r="W59">
            <v>157.89075</v>
          </cell>
        </row>
        <row r="60">
          <cell r="A60">
            <v>9908</v>
          </cell>
          <cell r="B60">
            <v>10</v>
          </cell>
          <cell r="C60">
            <v>46.77</v>
          </cell>
          <cell r="D60">
            <v>2</v>
          </cell>
          <cell r="E60">
            <v>9</v>
          </cell>
          <cell r="F60">
            <v>30</v>
          </cell>
          <cell r="G60">
            <v>69.094800000000006</v>
          </cell>
          <cell r="H60">
            <v>3</v>
          </cell>
          <cell r="I60">
            <v>7.65</v>
          </cell>
          <cell r="J60">
            <v>45</v>
          </cell>
          <cell r="K60">
            <v>132.51480000000001</v>
          </cell>
          <cell r="L60">
            <v>1</v>
          </cell>
          <cell r="M60">
            <v>80</v>
          </cell>
          <cell r="O60">
            <v>0</v>
          </cell>
          <cell r="Q60">
            <v>0</v>
          </cell>
          <cell r="R60">
            <v>1</v>
          </cell>
          <cell r="S60">
            <v>7.25</v>
          </cell>
          <cell r="T60">
            <v>2</v>
          </cell>
          <cell r="U60">
            <v>87.25</v>
          </cell>
          <cell r="V60">
            <v>47</v>
          </cell>
          <cell r="W60">
            <v>219.76480000000001</v>
          </cell>
        </row>
        <row r="61">
          <cell r="A61">
            <v>9911</v>
          </cell>
          <cell r="B61">
            <v>1</v>
          </cell>
          <cell r="C61">
            <v>0.5</v>
          </cell>
          <cell r="E61">
            <v>0</v>
          </cell>
          <cell r="G61">
            <v>0</v>
          </cell>
          <cell r="H61">
            <v>4</v>
          </cell>
          <cell r="I61">
            <v>19.8</v>
          </cell>
          <cell r="J61">
            <v>5</v>
          </cell>
          <cell r="K61">
            <v>20.3</v>
          </cell>
          <cell r="M61">
            <v>0</v>
          </cell>
          <cell r="O61">
            <v>0</v>
          </cell>
          <cell r="Q61">
            <v>0</v>
          </cell>
          <cell r="R61">
            <v>1</v>
          </cell>
          <cell r="S61">
            <v>17</v>
          </cell>
          <cell r="T61">
            <v>1</v>
          </cell>
          <cell r="U61">
            <v>17</v>
          </cell>
          <cell r="V61">
            <v>6</v>
          </cell>
          <cell r="W61">
            <v>37.299999999999997</v>
          </cell>
        </row>
        <row r="62">
          <cell r="A62">
            <v>9912</v>
          </cell>
          <cell r="B62">
            <v>2</v>
          </cell>
          <cell r="C62">
            <v>67</v>
          </cell>
          <cell r="E62">
            <v>0</v>
          </cell>
          <cell r="F62">
            <v>10</v>
          </cell>
          <cell r="G62">
            <v>10.09</v>
          </cell>
          <cell r="H62">
            <v>5</v>
          </cell>
          <cell r="I62">
            <v>28.1</v>
          </cell>
          <cell r="J62">
            <v>17</v>
          </cell>
          <cell r="K62">
            <v>105.19</v>
          </cell>
          <cell r="L62">
            <v>1</v>
          </cell>
          <cell r="M62">
            <v>10</v>
          </cell>
          <cell r="O62">
            <v>0</v>
          </cell>
          <cell r="Q62">
            <v>0</v>
          </cell>
          <cell r="R62">
            <v>2</v>
          </cell>
          <cell r="S62">
            <v>29.5</v>
          </cell>
          <cell r="T62">
            <v>3</v>
          </cell>
          <cell r="U62">
            <v>39.5</v>
          </cell>
          <cell r="V62">
            <v>20</v>
          </cell>
          <cell r="W62">
            <v>144.69</v>
          </cell>
        </row>
        <row r="63">
          <cell r="A63">
            <v>9950</v>
          </cell>
          <cell r="B63">
            <v>4</v>
          </cell>
          <cell r="C63">
            <v>22.4</v>
          </cell>
          <cell r="D63">
            <v>1</v>
          </cell>
          <cell r="E63">
            <v>9.5</v>
          </cell>
          <cell r="F63">
            <v>7</v>
          </cell>
          <cell r="G63">
            <v>10.337999999999999</v>
          </cell>
          <cell r="H63">
            <v>2</v>
          </cell>
          <cell r="I63">
            <v>2.85</v>
          </cell>
          <cell r="J63">
            <v>14</v>
          </cell>
          <cell r="K63">
            <v>45.088000000000001</v>
          </cell>
          <cell r="M63">
            <v>0</v>
          </cell>
          <cell r="O63">
            <v>0</v>
          </cell>
          <cell r="Q63">
            <v>0</v>
          </cell>
          <cell r="S63">
            <v>0</v>
          </cell>
          <cell r="U63">
            <v>0</v>
          </cell>
          <cell r="V63">
            <v>14</v>
          </cell>
          <cell r="W63">
            <v>45.088000000000001</v>
          </cell>
        </row>
        <row r="64">
          <cell r="A64">
            <v>9951</v>
          </cell>
          <cell r="B64">
            <v>6</v>
          </cell>
          <cell r="C64">
            <v>26.25</v>
          </cell>
          <cell r="E64">
            <v>0</v>
          </cell>
          <cell r="F64">
            <v>4</v>
          </cell>
          <cell r="G64">
            <v>5.59</v>
          </cell>
          <cell r="H64">
            <v>9</v>
          </cell>
          <cell r="I64">
            <v>24.12</v>
          </cell>
          <cell r="J64">
            <v>19</v>
          </cell>
          <cell r="K64">
            <v>55.96</v>
          </cell>
          <cell r="M64">
            <v>0</v>
          </cell>
          <cell r="O64">
            <v>0</v>
          </cell>
          <cell r="Q64">
            <v>0</v>
          </cell>
          <cell r="S64">
            <v>0</v>
          </cell>
          <cell r="U64">
            <v>0</v>
          </cell>
          <cell r="V64">
            <v>19</v>
          </cell>
          <cell r="W64">
            <v>55.96</v>
          </cell>
        </row>
        <row r="65">
          <cell r="A65" t="str">
            <v>Grand Total</v>
          </cell>
          <cell r="B65">
            <v>212</v>
          </cell>
          <cell r="C65">
            <v>971.54142000000002</v>
          </cell>
          <cell r="D65">
            <v>23</v>
          </cell>
          <cell r="E65">
            <v>111.49</v>
          </cell>
          <cell r="F65">
            <v>298</v>
          </cell>
          <cell r="G65">
            <v>550.68795480000006</v>
          </cell>
          <cell r="H65">
            <v>465</v>
          </cell>
          <cell r="I65">
            <v>2038.4304838</v>
          </cell>
          <cell r="J65">
            <v>998</v>
          </cell>
          <cell r="K65">
            <v>3672.1498586000002</v>
          </cell>
          <cell r="L65">
            <v>36</v>
          </cell>
          <cell r="M65">
            <v>1699.89</v>
          </cell>
          <cell r="N65">
            <v>7</v>
          </cell>
          <cell r="O65">
            <v>88.8</v>
          </cell>
          <cell r="P65">
            <v>78</v>
          </cell>
          <cell r="Q65">
            <v>603.65195000000006</v>
          </cell>
          <cell r="R65">
            <v>119</v>
          </cell>
          <cell r="S65">
            <v>1986.0430799999999</v>
          </cell>
          <cell r="T65">
            <v>240</v>
          </cell>
          <cell r="U65">
            <v>4378.3850300000004</v>
          </cell>
          <cell r="V65">
            <v>1238</v>
          </cell>
          <cell r="W65">
            <v>8050.5348886000002</v>
          </cell>
        </row>
      </sheetData>
      <sheetData sheetId="8"/>
      <sheetData sheetId="9">
        <row r="1">
          <cell r="A1" t="str">
            <v>D. No</v>
          </cell>
          <cell r="B1" t="str">
            <v>Name Of Branch</v>
          </cell>
          <cell r="C1" t="str">
            <v>Status</v>
          </cell>
          <cell r="D1" t="str">
            <v>CAT</v>
          </cell>
          <cell r="E1" t="str">
            <v>Dep</v>
          </cell>
          <cell r="F1" t="str">
            <v>SF</v>
          </cell>
          <cell r="G1" t="str">
            <v>CA</v>
          </cell>
          <cell r="H1" t="str">
            <v>TD</v>
          </cell>
          <cell r="I1" t="str">
            <v>ADV</v>
          </cell>
          <cell r="J1" t="str">
            <v>PS</v>
          </cell>
          <cell r="K1" t="str">
            <v>AGR</v>
          </cell>
          <cell r="L1" t="str">
            <v>MSME</v>
          </cell>
          <cell r="M1" t="str">
            <v>RETAIL</v>
          </cell>
          <cell r="N1" t="str">
            <v>PROFIT</v>
          </cell>
          <cell r="O1" t="str">
            <v>FBI</v>
          </cell>
          <cell r="P1" t="str">
            <v>NPA</v>
          </cell>
        </row>
        <row r="2">
          <cell r="A2">
            <v>1</v>
          </cell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  <cell r="P2">
            <v>16</v>
          </cell>
        </row>
        <row r="3">
          <cell r="A3">
            <v>349</v>
          </cell>
          <cell r="B3" t="str">
            <v>MAHARAJGANJ</v>
          </cell>
          <cell r="C3" t="str">
            <v>SU</v>
          </cell>
          <cell r="D3" t="str">
            <v>M</v>
          </cell>
          <cell r="E3">
            <v>145.914333094</v>
          </cell>
          <cell r="F3">
            <v>104.871628775</v>
          </cell>
          <cell r="G3">
            <v>3.7762016710000013</v>
          </cell>
          <cell r="H3">
            <v>38.147077248000002</v>
          </cell>
          <cell r="I3">
            <v>17.902091957</v>
          </cell>
          <cell r="J3">
            <v>13.26</v>
          </cell>
          <cell r="K3">
            <v>7.46</v>
          </cell>
          <cell r="L3">
            <v>3.33</v>
          </cell>
          <cell r="M3">
            <v>7.09</v>
          </cell>
          <cell r="N3">
            <v>328.82343700000001</v>
          </cell>
          <cell r="O3">
            <v>52.387723600000001</v>
          </cell>
          <cell r="P3">
            <v>10.386704668000043</v>
          </cell>
        </row>
        <row r="4">
          <cell r="A4">
            <v>1014</v>
          </cell>
          <cell r="B4" t="str">
            <v>ASAON</v>
          </cell>
          <cell r="C4" t="str">
            <v>R</v>
          </cell>
          <cell r="D4" t="str">
            <v>M</v>
          </cell>
          <cell r="E4">
            <v>82.712762010000006</v>
          </cell>
          <cell r="F4">
            <v>57.670006849000004</v>
          </cell>
          <cell r="G4">
            <v>0.48842664499999983</v>
          </cell>
          <cell r="H4">
            <v>24.607726716000002</v>
          </cell>
          <cell r="I4">
            <v>14.281885597999999</v>
          </cell>
          <cell r="J4">
            <v>11.27</v>
          </cell>
          <cell r="K4">
            <v>6.51</v>
          </cell>
          <cell r="L4">
            <v>3.18</v>
          </cell>
          <cell r="M4">
            <v>4.37</v>
          </cell>
          <cell r="N4">
            <v>247.00168339999999</v>
          </cell>
          <cell r="O4">
            <v>27.020579699999999</v>
          </cell>
          <cell r="P4">
            <v>7.4794367859999866</v>
          </cell>
        </row>
        <row r="5">
          <cell r="A5">
            <v>1225</v>
          </cell>
          <cell r="B5" t="str">
            <v>B.HAT</v>
          </cell>
          <cell r="C5" t="str">
            <v>R</v>
          </cell>
          <cell r="D5" t="str">
            <v>M</v>
          </cell>
          <cell r="E5">
            <v>120.86410491700001</v>
          </cell>
          <cell r="F5">
            <v>89.732658776999997</v>
          </cell>
          <cell r="G5">
            <v>1.2122475400000001</v>
          </cell>
          <cell r="H5">
            <v>30.087472099999999</v>
          </cell>
          <cell r="I5">
            <v>6.6980864740000001</v>
          </cell>
          <cell r="J5">
            <v>5.0199999999999996</v>
          </cell>
          <cell r="K5">
            <v>2.85</v>
          </cell>
          <cell r="L5">
            <v>0.34</v>
          </cell>
          <cell r="M5">
            <v>3.42</v>
          </cell>
          <cell r="N5">
            <v>377.87210829999998</v>
          </cell>
          <cell r="O5">
            <v>31.053040799999998</v>
          </cell>
          <cell r="P5">
            <v>3.7182006659999978</v>
          </cell>
        </row>
        <row r="6">
          <cell r="A6">
            <v>1441</v>
          </cell>
          <cell r="B6" t="str">
            <v>CHITTAULI</v>
          </cell>
          <cell r="C6" t="str">
            <v>R</v>
          </cell>
          <cell r="D6" t="str">
            <v>L</v>
          </cell>
          <cell r="E6">
            <v>104.92727516699999</v>
          </cell>
          <cell r="F6">
            <v>71.694385988999997</v>
          </cell>
          <cell r="G6">
            <v>1.1941883579999995</v>
          </cell>
          <cell r="H6">
            <v>32.337482019999996</v>
          </cell>
          <cell r="I6">
            <v>20.556275415000002</v>
          </cell>
          <cell r="J6">
            <v>17.670000000000002</v>
          </cell>
          <cell r="K6">
            <v>11.5</v>
          </cell>
          <cell r="L6">
            <v>4.43</v>
          </cell>
          <cell r="M6">
            <v>4.4800000000000004</v>
          </cell>
          <cell r="N6">
            <v>355.66994440000002</v>
          </cell>
          <cell r="O6">
            <v>37.618836999999999</v>
          </cell>
          <cell r="P6">
            <v>11.877791536000025</v>
          </cell>
        </row>
        <row r="7">
          <cell r="A7">
            <v>1551</v>
          </cell>
          <cell r="B7" t="str">
            <v>DON</v>
          </cell>
          <cell r="C7" t="str">
            <v>R</v>
          </cell>
          <cell r="D7" t="str">
            <v>M</v>
          </cell>
          <cell r="E7">
            <v>82.722247323000005</v>
          </cell>
          <cell r="F7">
            <v>63.307726911000003</v>
          </cell>
          <cell r="G7">
            <v>1.6903206119999998</v>
          </cell>
          <cell r="H7">
            <v>17.796564400000001</v>
          </cell>
          <cell r="I7">
            <v>14.811447409999998</v>
          </cell>
          <cell r="J7">
            <v>11.73</v>
          </cell>
          <cell r="K7">
            <v>9</v>
          </cell>
          <cell r="L7">
            <v>1.99</v>
          </cell>
          <cell r="M7">
            <v>3.83</v>
          </cell>
          <cell r="N7">
            <v>265.58399399999996</v>
          </cell>
          <cell r="O7">
            <v>31.175794999999997</v>
          </cell>
          <cell r="P7">
            <v>7.924737570000004</v>
          </cell>
        </row>
        <row r="8">
          <cell r="A8">
            <v>1555</v>
          </cell>
          <cell r="B8" t="str">
            <v>D.D.PUR</v>
          </cell>
          <cell r="C8" t="str">
            <v>R</v>
          </cell>
          <cell r="D8" t="str">
            <v>M</v>
          </cell>
          <cell r="E8">
            <v>86.559780370000013</v>
          </cell>
          <cell r="F8">
            <v>62.902661916999996</v>
          </cell>
          <cell r="G8">
            <v>0.46481445300000018</v>
          </cell>
          <cell r="H8">
            <v>23.439478899999997</v>
          </cell>
          <cell r="I8">
            <v>16.573992488999998</v>
          </cell>
          <cell r="J8">
            <v>15.24</v>
          </cell>
          <cell r="K8">
            <v>10.82</v>
          </cell>
          <cell r="L8">
            <v>3.21</v>
          </cell>
          <cell r="M8">
            <v>2.5299999999999998</v>
          </cell>
          <cell r="N8">
            <v>233.43064129999996</v>
          </cell>
          <cell r="O8">
            <v>27.350863099999998</v>
          </cell>
          <cell r="P8">
            <v>12.236629057999957</v>
          </cell>
        </row>
        <row r="9">
          <cell r="A9">
            <v>1659</v>
          </cell>
          <cell r="B9" t="str">
            <v>SIWAN</v>
          </cell>
          <cell r="C9" t="str">
            <v>SU</v>
          </cell>
          <cell r="D9" t="str">
            <v>L</v>
          </cell>
          <cell r="E9">
            <v>187.17344286899998</v>
          </cell>
          <cell r="F9">
            <v>143.00697598900001</v>
          </cell>
          <cell r="G9">
            <v>2.6146650669999985</v>
          </cell>
          <cell r="H9">
            <v>41.883100212999999</v>
          </cell>
          <cell r="I9">
            <v>39.194445680000001</v>
          </cell>
          <cell r="J9">
            <v>29.07</v>
          </cell>
          <cell r="K9">
            <v>8.5299999999999994</v>
          </cell>
          <cell r="L9">
            <v>14.63</v>
          </cell>
          <cell r="M9">
            <v>16.03</v>
          </cell>
          <cell r="N9">
            <v>572.31991479999999</v>
          </cell>
          <cell r="O9">
            <v>61.3795571</v>
          </cell>
          <cell r="P9">
            <v>14.139282176999968</v>
          </cell>
        </row>
        <row r="10">
          <cell r="A10">
            <v>1927</v>
          </cell>
          <cell r="B10" t="str">
            <v>GAMBHIRAR</v>
          </cell>
          <cell r="C10" t="str">
            <v>R</v>
          </cell>
          <cell r="D10" t="str">
            <v>M</v>
          </cell>
          <cell r="E10">
            <v>51.311055181999997</v>
          </cell>
          <cell r="F10">
            <v>38.268381069</v>
          </cell>
          <cell r="G10">
            <v>1.7734367130000002</v>
          </cell>
          <cell r="H10">
            <v>11.287819799999999</v>
          </cell>
          <cell r="I10">
            <v>12.037976506</v>
          </cell>
          <cell r="J10">
            <v>9.57</v>
          </cell>
          <cell r="K10">
            <v>6.76</v>
          </cell>
          <cell r="L10">
            <v>1.59</v>
          </cell>
          <cell r="M10">
            <v>3.7</v>
          </cell>
          <cell r="N10">
            <v>152.77653240000001</v>
          </cell>
          <cell r="O10">
            <v>25.203437999999998</v>
          </cell>
          <cell r="P10">
            <v>7.1600697470000148</v>
          </cell>
        </row>
        <row r="11">
          <cell r="A11">
            <v>2366</v>
          </cell>
          <cell r="B11" t="str">
            <v>KAROM</v>
          </cell>
          <cell r="C11" t="str">
            <v>R</v>
          </cell>
          <cell r="D11" t="str">
            <v>M</v>
          </cell>
          <cell r="E11">
            <v>66.276557165</v>
          </cell>
          <cell r="F11">
            <v>47.324379089999994</v>
          </cell>
          <cell r="G11">
            <v>1.2102067449999994</v>
          </cell>
          <cell r="H11">
            <v>17.984095460000002</v>
          </cell>
          <cell r="I11">
            <v>17.536594403999999</v>
          </cell>
          <cell r="J11">
            <v>15.68</v>
          </cell>
          <cell r="K11">
            <v>11.45</v>
          </cell>
          <cell r="L11">
            <v>3.63</v>
          </cell>
          <cell r="M11">
            <v>2.42</v>
          </cell>
          <cell r="N11">
            <v>235.83829729999999</v>
          </cell>
          <cell r="O11">
            <v>29.0685438</v>
          </cell>
          <cell r="P11">
            <v>7.6366259290000009</v>
          </cell>
        </row>
        <row r="12">
          <cell r="A12">
            <v>2400</v>
          </cell>
          <cell r="B12" t="str">
            <v>BHITTI</v>
          </cell>
          <cell r="C12" t="str">
            <v>R</v>
          </cell>
          <cell r="D12" t="str">
            <v>M</v>
          </cell>
          <cell r="E12">
            <v>95.619655094000009</v>
          </cell>
          <cell r="F12">
            <v>71.332348209000017</v>
          </cell>
          <cell r="G12">
            <v>1.3426043849999996</v>
          </cell>
          <cell r="H12">
            <v>23.044681499999996</v>
          </cell>
          <cell r="I12">
            <v>15.865100228000001</v>
          </cell>
          <cell r="J12">
            <v>12.98</v>
          </cell>
          <cell r="K12">
            <v>8.49</v>
          </cell>
          <cell r="L12">
            <v>3.01</v>
          </cell>
          <cell r="M12">
            <v>4.32</v>
          </cell>
          <cell r="N12">
            <v>306.73953389999997</v>
          </cell>
          <cell r="O12">
            <v>41.850858000000002</v>
          </cell>
          <cell r="P12">
            <v>11.170695898000041</v>
          </cell>
        </row>
        <row r="13">
          <cell r="A13">
            <v>3002</v>
          </cell>
          <cell r="B13" t="str">
            <v>RAJAPUR</v>
          </cell>
          <cell r="C13" t="str">
            <v>R</v>
          </cell>
          <cell r="D13" t="str">
            <v>M</v>
          </cell>
          <cell r="E13">
            <v>85.908224860000004</v>
          </cell>
          <cell r="F13">
            <v>60.741035041000004</v>
          </cell>
          <cell r="G13">
            <v>0.85393963899999992</v>
          </cell>
          <cell r="H13">
            <v>24.555585460000003</v>
          </cell>
          <cell r="I13">
            <v>14.631354377000001</v>
          </cell>
          <cell r="J13">
            <v>12.69</v>
          </cell>
          <cell r="K13">
            <v>11.04</v>
          </cell>
          <cell r="L13">
            <v>0.55000000000000004</v>
          </cell>
          <cell r="M13">
            <v>3.02</v>
          </cell>
          <cell r="N13">
            <v>224.58291260000004</v>
          </cell>
          <cell r="O13">
            <v>25.241897099999999</v>
          </cell>
          <cell r="P13">
            <v>9.0706669819999686</v>
          </cell>
        </row>
        <row r="14">
          <cell r="A14">
            <v>9882</v>
          </cell>
          <cell r="B14" t="str">
            <v>Mairwa</v>
          </cell>
          <cell r="C14" t="str">
            <v>SU</v>
          </cell>
          <cell r="D14" t="str">
            <v>M</v>
          </cell>
          <cell r="E14">
            <v>63.315489989999996</v>
          </cell>
          <cell r="F14">
            <v>49.043390166999998</v>
          </cell>
          <cell r="G14">
            <v>2.4463898230000001</v>
          </cell>
          <cell r="H14">
            <v>11.896589799999999</v>
          </cell>
          <cell r="I14">
            <v>10.560668106000001</v>
          </cell>
          <cell r="J14">
            <v>9.07</v>
          </cell>
          <cell r="K14">
            <v>0.93</v>
          </cell>
          <cell r="L14">
            <v>7.51</v>
          </cell>
          <cell r="M14">
            <v>1.89</v>
          </cell>
          <cell r="N14">
            <v>178.12269899999998</v>
          </cell>
          <cell r="O14">
            <v>31.8929574</v>
          </cell>
          <cell r="P14">
            <v>2.5220157779999992</v>
          </cell>
        </row>
        <row r="15">
          <cell r="A15">
            <v>9912</v>
          </cell>
          <cell r="B15" t="str">
            <v>ST.ROAD SIWAN</v>
          </cell>
          <cell r="C15" t="str">
            <v>SU</v>
          </cell>
          <cell r="D15" t="str">
            <v>M</v>
          </cell>
          <cell r="E15">
            <v>64.349485396000006</v>
          </cell>
          <cell r="F15">
            <v>42.478062085999994</v>
          </cell>
          <cell r="G15">
            <v>3.6069362960000002</v>
          </cell>
          <cell r="H15">
            <v>18.683969527999999</v>
          </cell>
          <cell r="I15">
            <v>9.804234748999999</v>
          </cell>
          <cell r="J15">
            <v>7.36</v>
          </cell>
          <cell r="K15">
            <v>1.48</v>
          </cell>
          <cell r="L15">
            <v>5.12</v>
          </cell>
          <cell r="M15">
            <v>3.2</v>
          </cell>
          <cell r="N15">
            <v>158.27776069999999</v>
          </cell>
          <cell r="O15">
            <v>41.288662599999995</v>
          </cell>
          <cell r="P15">
            <v>2.3380961680000003</v>
          </cell>
        </row>
        <row r="16">
          <cell r="A16">
            <v>859</v>
          </cell>
          <cell r="B16" t="str">
            <v>SUGAULI</v>
          </cell>
          <cell r="C16" t="str">
            <v>SU</v>
          </cell>
          <cell r="D16" t="str">
            <v>M</v>
          </cell>
          <cell r="E16">
            <v>66.440307973000003</v>
          </cell>
          <cell r="F16">
            <v>53.743230164000003</v>
          </cell>
          <cell r="G16">
            <v>3.5163959090000008</v>
          </cell>
          <cell r="H16">
            <v>9.4900742999999999</v>
          </cell>
          <cell r="I16">
            <v>10.730498933</v>
          </cell>
          <cell r="J16">
            <v>7.44</v>
          </cell>
          <cell r="K16">
            <v>4.2</v>
          </cell>
          <cell r="L16">
            <v>2.92</v>
          </cell>
          <cell r="M16">
            <v>3.61</v>
          </cell>
          <cell r="N16">
            <v>206.5716745</v>
          </cell>
          <cell r="O16">
            <v>51.875668700000006</v>
          </cell>
          <cell r="P16">
            <v>1.7505428129999998</v>
          </cell>
        </row>
        <row r="17">
          <cell r="A17">
            <v>1562</v>
          </cell>
          <cell r="B17" t="str">
            <v>LAKHAURA</v>
          </cell>
          <cell r="C17" t="str">
            <v>R</v>
          </cell>
          <cell r="D17" t="str">
            <v>M</v>
          </cell>
          <cell r="E17">
            <v>25.373604672000003</v>
          </cell>
          <cell r="F17">
            <v>21.301729118999997</v>
          </cell>
          <cell r="G17">
            <v>0.3444850530000001</v>
          </cell>
          <cell r="H17">
            <v>3.7501890000000002</v>
          </cell>
          <cell r="I17">
            <v>22.629084031000001</v>
          </cell>
          <cell r="J17">
            <v>20.05</v>
          </cell>
          <cell r="K17">
            <v>12.84</v>
          </cell>
          <cell r="L17">
            <v>6.27</v>
          </cell>
          <cell r="M17">
            <v>3.5</v>
          </cell>
          <cell r="N17">
            <v>62.002562900000001</v>
          </cell>
          <cell r="O17">
            <v>37.6009441</v>
          </cell>
          <cell r="P17">
            <v>14.583843993999947</v>
          </cell>
        </row>
        <row r="18">
          <cell r="A18">
            <v>1564</v>
          </cell>
          <cell r="B18" t="str">
            <v>SRIPUR</v>
          </cell>
          <cell r="C18" t="str">
            <v>R</v>
          </cell>
          <cell r="D18" t="str">
            <v>M</v>
          </cell>
          <cell r="E18">
            <v>30.120973500000002</v>
          </cell>
          <cell r="F18">
            <v>24.731200957000002</v>
          </cell>
          <cell r="G18">
            <v>1.359132443</v>
          </cell>
          <cell r="H18">
            <v>4.1370420000000001</v>
          </cell>
          <cell r="I18">
            <v>9.868527735999999</v>
          </cell>
          <cell r="J18">
            <v>9.01</v>
          </cell>
          <cell r="K18">
            <v>5.6</v>
          </cell>
          <cell r="L18">
            <v>2.42</v>
          </cell>
          <cell r="M18">
            <v>1.5</v>
          </cell>
          <cell r="N18">
            <v>60.062758299999999</v>
          </cell>
          <cell r="O18">
            <v>23.8051797</v>
          </cell>
          <cell r="P18">
            <v>6.3824582430000181</v>
          </cell>
        </row>
        <row r="19">
          <cell r="A19">
            <v>1695</v>
          </cell>
          <cell r="B19" t="str">
            <v>N.G.GANG</v>
          </cell>
          <cell r="C19" t="str">
            <v>R</v>
          </cell>
          <cell r="D19" t="str">
            <v>M</v>
          </cell>
          <cell r="E19">
            <v>54.370620957</v>
          </cell>
          <cell r="F19">
            <v>42.593906834000002</v>
          </cell>
          <cell r="G19">
            <v>2.312397823</v>
          </cell>
          <cell r="H19">
            <v>9.6547432000000004</v>
          </cell>
          <cell r="I19">
            <v>7.806432137999999</v>
          </cell>
          <cell r="J19">
            <v>6.11</v>
          </cell>
          <cell r="K19">
            <v>4.1399999999999997</v>
          </cell>
          <cell r="L19">
            <v>1.24</v>
          </cell>
          <cell r="M19">
            <v>2.4</v>
          </cell>
          <cell r="N19">
            <v>154.66152529999999</v>
          </cell>
          <cell r="O19">
            <v>28.813103700000003</v>
          </cell>
          <cell r="P19">
            <v>2.6263164000000008</v>
          </cell>
        </row>
        <row r="20">
          <cell r="A20">
            <v>1791</v>
          </cell>
          <cell r="B20" t="str">
            <v>P.PAKRI</v>
          </cell>
          <cell r="C20" t="str">
            <v>R</v>
          </cell>
          <cell r="D20" t="str">
            <v>M</v>
          </cell>
          <cell r="E20">
            <v>45.611639525999998</v>
          </cell>
          <cell r="F20">
            <v>37.127663691999999</v>
          </cell>
          <cell r="G20">
            <v>0.94865323400000023</v>
          </cell>
          <cell r="H20">
            <v>7.6775746999999992</v>
          </cell>
          <cell r="I20">
            <v>11.199262757</v>
          </cell>
          <cell r="J20">
            <v>9.7799999999999994</v>
          </cell>
          <cell r="K20">
            <v>7.24</v>
          </cell>
          <cell r="L20">
            <v>2.11</v>
          </cell>
          <cell r="M20">
            <v>1.76</v>
          </cell>
          <cell r="N20">
            <v>301.33316130000003</v>
          </cell>
          <cell r="O20">
            <v>80.5771826</v>
          </cell>
          <cell r="P20">
            <v>6.2887132270000041</v>
          </cell>
        </row>
        <row r="21">
          <cell r="A21">
            <v>2292</v>
          </cell>
          <cell r="B21" t="str">
            <v>LAUKHAN</v>
          </cell>
          <cell r="C21" t="str">
            <v>R</v>
          </cell>
          <cell r="D21" t="str">
            <v>S</v>
          </cell>
          <cell r="E21">
            <v>19.697299674</v>
          </cell>
          <cell r="F21">
            <v>17.025950652999999</v>
          </cell>
          <cell r="G21">
            <v>0.42243172100000004</v>
          </cell>
          <cell r="H21">
            <v>2.3732438999999999</v>
          </cell>
          <cell r="I21">
            <v>8.0843151530000004</v>
          </cell>
          <cell r="J21">
            <v>6.96</v>
          </cell>
          <cell r="K21">
            <v>5.15</v>
          </cell>
          <cell r="L21">
            <v>1.55</v>
          </cell>
          <cell r="M21">
            <v>1.39</v>
          </cell>
          <cell r="N21">
            <v>12.078118300000002</v>
          </cell>
          <cell r="O21">
            <v>17.079837999999999</v>
          </cell>
          <cell r="P21">
            <v>5.8692502190000129</v>
          </cell>
        </row>
        <row r="22">
          <cell r="A22">
            <v>2513</v>
          </cell>
          <cell r="B22" t="str">
            <v>MOTIHARI</v>
          </cell>
          <cell r="C22" t="str">
            <v>SU</v>
          </cell>
          <cell r="D22" t="str">
            <v>L</v>
          </cell>
          <cell r="E22">
            <v>172.447610946</v>
          </cell>
          <cell r="F22">
            <v>100.24582486200001</v>
          </cell>
          <cell r="G22">
            <v>27.546136583999996</v>
          </cell>
          <cell r="H22">
            <v>45.157080699999995</v>
          </cell>
          <cell r="I22">
            <v>36.840395792999999</v>
          </cell>
          <cell r="J22">
            <v>26.79</v>
          </cell>
          <cell r="K22">
            <v>13.85</v>
          </cell>
          <cell r="L22">
            <v>8.43</v>
          </cell>
          <cell r="M22">
            <v>14.4</v>
          </cell>
          <cell r="N22">
            <v>386.8639594</v>
          </cell>
          <cell r="O22">
            <v>51.711678599999999</v>
          </cell>
          <cell r="P22">
            <v>9.779712310999999</v>
          </cell>
        </row>
        <row r="23">
          <cell r="A23">
            <v>4108</v>
          </cell>
          <cell r="B23" t="str">
            <v>RAXAUL</v>
          </cell>
          <cell r="C23" t="str">
            <v>SU</v>
          </cell>
          <cell r="D23" t="str">
            <v>L</v>
          </cell>
          <cell r="E23">
            <v>54.943995354000002</v>
          </cell>
          <cell r="F23">
            <v>34.838935653</v>
          </cell>
          <cell r="G23">
            <v>3.0119037000000004</v>
          </cell>
          <cell r="H23">
            <v>17.241160201</v>
          </cell>
          <cell r="I23">
            <v>19.270140677000001</v>
          </cell>
          <cell r="J23">
            <v>17.899999999999999</v>
          </cell>
          <cell r="K23">
            <v>15.16</v>
          </cell>
          <cell r="L23">
            <v>1.66</v>
          </cell>
          <cell r="M23">
            <v>2.44</v>
          </cell>
          <cell r="N23">
            <v>19.886612599999999</v>
          </cell>
          <cell r="O23">
            <v>20.169116199999998</v>
          </cell>
          <cell r="P23">
            <v>16.658466881000003</v>
          </cell>
        </row>
        <row r="24">
          <cell r="A24">
            <v>5974</v>
          </cell>
          <cell r="B24" t="str">
            <v>KASBA MEHSI</v>
          </cell>
          <cell r="C24" t="str">
            <v>R</v>
          </cell>
          <cell r="D24" t="str">
            <v>S</v>
          </cell>
          <cell r="E24">
            <v>28.024142308999998</v>
          </cell>
          <cell r="F24">
            <v>22.012810447000003</v>
          </cell>
          <cell r="G24">
            <v>0.79730856199999989</v>
          </cell>
          <cell r="H24">
            <v>5.4729994999999994</v>
          </cell>
          <cell r="I24">
            <v>3.9671445909999994</v>
          </cell>
          <cell r="J24">
            <v>2.82</v>
          </cell>
          <cell r="K24">
            <v>1.1499999999999999</v>
          </cell>
          <cell r="L24">
            <v>1.4</v>
          </cell>
          <cell r="M24">
            <v>1.41</v>
          </cell>
          <cell r="N24">
            <v>101.345685</v>
          </cell>
          <cell r="O24">
            <v>30.687647500000001</v>
          </cell>
          <cell r="P24">
            <v>6.7087998999999995E-2</v>
          </cell>
        </row>
        <row r="25">
          <cell r="A25">
            <v>7211</v>
          </cell>
          <cell r="B25" t="str">
            <v>CHAKIYA</v>
          </cell>
          <cell r="C25" t="str">
            <v>SU</v>
          </cell>
          <cell r="D25" t="str">
            <v>M</v>
          </cell>
          <cell r="E25">
            <v>75.161806266999989</v>
          </cell>
          <cell r="F25">
            <v>57.126287904999998</v>
          </cell>
          <cell r="G25">
            <v>2.0877678620000002</v>
          </cell>
          <cell r="H25">
            <v>16.5772476</v>
          </cell>
          <cell r="I25">
            <v>5.2939056960000004</v>
          </cell>
          <cell r="J25">
            <v>4.2699999999999996</v>
          </cell>
          <cell r="K25">
            <v>2.93</v>
          </cell>
          <cell r="L25">
            <v>0.96</v>
          </cell>
          <cell r="M25">
            <v>1.4</v>
          </cell>
          <cell r="N25">
            <v>205.10878489999999</v>
          </cell>
          <cell r="O25">
            <v>58.093405300000001</v>
          </cell>
          <cell r="P25">
            <v>1.5784478440000003</v>
          </cell>
        </row>
        <row r="26">
          <cell r="A26">
            <v>9881</v>
          </cell>
          <cell r="B26" t="str">
            <v>BARIYARPUR</v>
          </cell>
          <cell r="C26" t="str">
            <v>SU</v>
          </cell>
          <cell r="D26" t="str">
            <v>S</v>
          </cell>
          <cell r="E26">
            <v>27.031639564999995</v>
          </cell>
          <cell r="F26">
            <v>15.731175131000001</v>
          </cell>
          <cell r="G26">
            <v>2.4200843339999998</v>
          </cell>
          <cell r="H26">
            <v>9.2396978000000001</v>
          </cell>
          <cell r="I26">
            <v>11.566735900000001</v>
          </cell>
          <cell r="J26">
            <v>8.1</v>
          </cell>
          <cell r="K26">
            <v>3.24</v>
          </cell>
          <cell r="L26">
            <v>3.45</v>
          </cell>
          <cell r="M26">
            <v>4.87</v>
          </cell>
          <cell r="N26">
            <v>59.628893099999992</v>
          </cell>
          <cell r="O26">
            <v>18.405216299999999</v>
          </cell>
          <cell r="P26">
            <v>2.0723179680000006</v>
          </cell>
        </row>
        <row r="27">
          <cell r="A27">
            <v>9908</v>
          </cell>
          <cell r="B27" t="str">
            <v>NAUWADIH</v>
          </cell>
          <cell r="C27" t="str">
            <v>R</v>
          </cell>
          <cell r="D27" t="str">
            <v>S</v>
          </cell>
          <cell r="E27">
            <v>25.222730688999999</v>
          </cell>
          <cell r="F27">
            <v>20.829559250999999</v>
          </cell>
          <cell r="G27">
            <v>0.78172543800000005</v>
          </cell>
          <cell r="H27">
            <v>3.7815478000000002</v>
          </cell>
          <cell r="I27">
            <v>8.8446083730000016</v>
          </cell>
          <cell r="J27">
            <v>7.19</v>
          </cell>
          <cell r="K27">
            <v>3.68</v>
          </cell>
          <cell r="L27">
            <v>2.71</v>
          </cell>
          <cell r="M27">
            <v>2.44</v>
          </cell>
          <cell r="N27">
            <v>120.6630021</v>
          </cell>
          <cell r="O27">
            <v>36.9749932</v>
          </cell>
          <cell r="P27">
            <v>0.64597109799999997</v>
          </cell>
        </row>
        <row r="28">
          <cell r="A28">
            <v>80</v>
          </cell>
          <cell r="B28" t="str">
            <v>BAGHA</v>
          </cell>
          <cell r="C28" t="str">
            <v>SU</v>
          </cell>
          <cell r="D28" t="str">
            <v>L</v>
          </cell>
          <cell r="E28">
            <v>70.589904047000005</v>
          </cell>
          <cell r="F28">
            <v>49.704782408</v>
          </cell>
          <cell r="G28">
            <v>1.1564090390000001</v>
          </cell>
          <cell r="H28">
            <v>20.045700399999998</v>
          </cell>
          <cell r="I28">
            <v>20.332854663999999</v>
          </cell>
          <cell r="J28">
            <v>16.489999999999998</v>
          </cell>
          <cell r="K28">
            <v>10.01</v>
          </cell>
          <cell r="L28">
            <v>4.6500000000000004</v>
          </cell>
          <cell r="M28">
            <v>3.71</v>
          </cell>
          <cell r="N28">
            <v>158.14826980000001</v>
          </cell>
          <cell r="O28">
            <v>46.933537999999999</v>
          </cell>
          <cell r="P28">
            <v>10.108286546999983</v>
          </cell>
        </row>
        <row r="29">
          <cell r="A29">
            <v>780</v>
          </cell>
          <cell r="B29" t="str">
            <v>MAJHAULIA</v>
          </cell>
          <cell r="C29" t="str">
            <v>R</v>
          </cell>
          <cell r="D29" t="str">
            <v>M</v>
          </cell>
          <cell r="E29">
            <v>55.552665817999994</v>
          </cell>
          <cell r="F29">
            <v>43.979920385999996</v>
          </cell>
          <cell r="G29">
            <v>1.180874432</v>
          </cell>
          <cell r="H29">
            <v>10.525344200000001</v>
          </cell>
          <cell r="I29">
            <v>25.273392504</v>
          </cell>
          <cell r="J29">
            <v>12.71</v>
          </cell>
          <cell r="K29">
            <v>10.91</v>
          </cell>
          <cell r="L29">
            <v>0.83</v>
          </cell>
          <cell r="M29">
            <v>3.45</v>
          </cell>
          <cell r="N29">
            <v>327.57853010000002</v>
          </cell>
          <cell r="O29">
            <v>28.6080167</v>
          </cell>
          <cell r="P29">
            <v>8.4329429139999892</v>
          </cell>
        </row>
        <row r="30">
          <cell r="A30">
            <v>1563</v>
          </cell>
          <cell r="B30" t="str">
            <v>MEHURA</v>
          </cell>
          <cell r="C30" t="str">
            <v>R</v>
          </cell>
          <cell r="D30" t="str">
            <v>M</v>
          </cell>
          <cell r="E30">
            <v>8.476960738999999</v>
          </cell>
          <cell r="F30">
            <v>7.3674877370000011</v>
          </cell>
          <cell r="G30">
            <v>0.18275730199999998</v>
          </cell>
          <cell r="H30">
            <v>0.96327719999999994</v>
          </cell>
          <cell r="I30">
            <v>13.735949536</v>
          </cell>
          <cell r="J30">
            <v>13.35</v>
          </cell>
          <cell r="K30">
            <v>11.93</v>
          </cell>
          <cell r="L30">
            <v>1.03</v>
          </cell>
          <cell r="M30">
            <v>0.53</v>
          </cell>
          <cell r="N30">
            <v>-38.940773500000006</v>
          </cell>
          <cell r="O30">
            <v>10.8756138</v>
          </cell>
          <cell r="P30">
            <v>11.958972356000004</v>
          </cell>
        </row>
        <row r="31">
          <cell r="A31">
            <v>2295</v>
          </cell>
          <cell r="B31" t="str">
            <v>INERWA</v>
          </cell>
          <cell r="C31" t="str">
            <v>R</v>
          </cell>
          <cell r="D31" t="str">
            <v>M</v>
          </cell>
          <cell r="E31">
            <v>17.18090192</v>
          </cell>
          <cell r="F31">
            <v>15.297777984</v>
          </cell>
          <cell r="G31">
            <v>0.5502806360000001</v>
          </cell>
          <cell r="H31">
            <v>1.4422437000000001</v>
          </cell>
          <cell r="I31">
            <v>11.206080545999999</v>
          </cell>
          <cell r="J31">
            <v>10.96</v>
          </cell>
          <cell r="K31">
            <v>9.59</v>
          </cell>
          <cell r="L31">
            <v>1.1499999999999999</v>
          </cell>
          <cell r="M31">
            <v>0.46</v>
          </cell>
          <cell r="N31">
            <v>81.234515099999996</v>
          </cell>
          <cell r="O31">
            <v>16.738228100000001</v>
          </cell>
          <cell r="P31">
            <v>6.2568028849999875</v>
          </cell>
        </row>
        <row r="32">
          <cell r="A32">
            <v>3939</v>
          </cell>
          <cell r="B32" t="str">
            <v>BETTIAH</v>
          </cell>
          <cell r="C32" t="str">
            <v>SU</v>
          </cell>
          <cell r="D32" t="str">
            <v>L</v>
          </cell>
          <cell r="E32">
            <v>193.20538849100001</v>
          </cell>
          <cell r="F32">
            <v>99.994017452000008</v>
          </cell>
          <cell r="G32">
            <v>16.013555338999996</v>
          </cell>
          <cell r="H32">
            <v>77.406050199999996</v>
          </cell>
          <cell r="I32">
            <v>72.864759700999997</v>
          </cell>
          <cell r="J32">
            <v>60.75</v>
          </cell>
          <cell r="K32">
            <v>43.39</v>
          </cell>
          <cell r="L32">
            <v>12.69</v>
          </cell>
          <cell r="M32">
            <v>16.559999999999999</v>
          </cell>
          <cell r="N32">
            <v>600.24112560000003</v>
          </cell>
          <cell r="O32">
            <v>79.952624399999991</v>
          </cell>
          <cell r="P32">
            <v>35.830536089000091</v>
          </cell>
        </row>
        <row r="33">
          <cell r="A33">
            <v>7164</v>
          </cell>
          <cell r="B33" t="str">
            <v xml:space="preserve">NARAIPUR </v>
          </cell>
          <cell r="C33" t="str">
            <v>SU</v>
          </cell>
          <cell r="D33" t="str">
            <v>M</v>
          </cell>
          <cell r="E33">
            <v>64.521086760000003</v>
          </cell>
          <cell r="F33">
            <v>40.925387426</v>
          </cell>
          <cell r="G33">
            <v>1.3012657339999998</v>
          </cell>
          <cell r="H33">
            <v>22.673492</v>
          </cell>
          <cell r="I33">
            <v>10.130166974</v>
          </cell>
          <cell r="J33">
            <v>9.2100000000000009</v>
          </cell>
          <cell r="K33">
            <v>4.88</v>
          </cell>
          <cell r="L33">
            <v>3.46</v>
          </cell>
          <cell r="M33">
            <v>1.69</v>
          </cell>
          <cell r="N33">
            <v>164.2172736</v>
          </cell>
          <cell r="O33">
            <v>63.732345299999999</v>
          </cell>
          <cell r="P33">
            <v>4.7283026989999994</v>
          </cell>
        </row>
        <row r="34">
          <cell r="A34">
            <v>7212</v>
          </cell>
          <cell r="B34" t="str">
            <v>NARKATIYAGANJ</v>
          </cell>
          <cell r="C34" t="str">
            <v>SU</v>
          </cell>
          <cell r="D34" t="str">
            <v>M</v>
          </cell>
          <cell r="E34">
            <v>60.617342621000006</v>
          </cell>
          <cell r="F34">
            <v>44.796482076000004</v>
          </cell>
          <cell r="G34">
            <v>1.5110092449999999</v>
          </cell>
          <cell r="H34">
            <v>14.754766</v>
          </cell>
          <cell r="I34">
            <v>19.275857200999997</v>
          </cell>
          <cell r="J34">
            <v>15.98</v>
          </cell>
          <cell r="K34">
            <v>3.42</v>
          </cell>
          <cell r="L34">
            <v>11.4</v>
          </cell>
          <cell r="M34">
            <v>4.45</v>
          </cell>
          <cell r="N34">
            <v>213.42835479999999</v>
          </cell>
          <cell r="O34">
            <v>54.652567300000001</v>
          </cell>
          <cell r="P34">
            <v>4.396783009</v>
          </cell>
        </row>
        <row r="35">
          <cell r="A35">
            <v>9911</v>
          </cell>
          <cell r="B35" t="str">
            <v>SUP RD BETTIAH</v>
          </cell>
          <cell r="C35" t="str">
            <v>SU</v>
          </cell>
          <cell r="D35" t="str">
            <v>S</v>
          </cell>
          <cell r="E35">
            <v>27.497851167000004</v>
          </cell>
          <cell r="F35">
            <v>21.089199085999997</v>
          </cell>
          <cell r="G35">
            <v>0.42450628100000004</v>
          </cell>
          <cell r="H35">
            <v>6.0496675000000009</v>
          </cell>
          <cell r="I35">
            <v>4.4275924990000002</v>
          </cell>
          <cell r="J35">
            <v>3.45</v>
          </cell>
          <cell r="K35">
            <v>0.8</v>
          </cell>
          <cell r="L35">
            <v>2.37</v>
          </cell>
          <cell r="M35">
            <v>1.26</v>
          </cell>
          <cell r="N35">
            <v>52.487557300000006</v>
          </cell>
          <cell r="O35">
            <v>32.606258400000002</v>
          </cell>
          <cell r="P35">
            <v>1.0244678499999997</v>
          </cell>
        </row>
        <row r="36">
          <cell r="A36">
            <v>9950</v>
          </cell>
          <cell r="B36" t="str">
            <v>RAMNAGAR</v>
          </cell>
          <cell r="C36" t="str">
            <v>SU</v>
          </cell>
          <cell r="D36" t="str">
            <v>S</v>
          </cell>
          <cell r="E36">
            <v>18.356117371</v>
          </cell>
          <cell r="F36">
            <v>15.586703826000001</v>
          </cell>
          <cell r="G36">
            <v>0.851496645</v>
          </cell>
          <cell r="H36">
            <v>2.0672381</v>
          </cell>
          <cell r="I36">
            <v>1.6569081410000002</v>
          </cell>
          <cell r="J36">
            <v>1.38</v>
          </cell>
          <cell r="K36">
            <v>0.17</v>
          </cell>
          <cell r="L36">
            <v>0.82</v>
          </cell>
          <cell r="M36">
            <v>0.67</v>
          </cell>
          <cell r="N36">
            <v>71.440235399999992</v>
          </cell>
          <cell r="O36">
            <v>26.898738100000003</v>
          </cell>
          <cell r="P36">
            <v>0.19187878799999999</v>
          </cell>
        </row>
        <row r="37">
          <cell r="A37">
            <v>1750</v>
          </cell>
          <cell r="B37" t="str">
            <v>D.KALAN</v>
          </cell>
          <cell r="C37" t="str">
            <v>R</v>
          </cell>
          <cell r="D37" t="str">
            <v>M</v>
          </cell>
          <cell r="E37">
            <v>35.540012898000001</v>
          </cell>
          <cell r="F37">
            <v>28.853894190999998</v>
          </cell>
          <cell r="G37">
            <v>1.051874507</v>
          </cell>
          <cell r="H37">
            <v>5.7388962000000001</v>
          </cell>
          <cell r="I37">
            <v>17.550960113999999</v>
          </cell>
          <cell r="J37">
            <v>15.72</v>
          </cell>
          <cell r="K37">
            <v>11.13</v>
          </cell>
          <cell r="L37">
            <v>3.26</v>
          </cell>
          <cell r="M37">
            <v>3.15</v>
          </cell>
          <cell r="N37">
            <v>57.419012800000004</v>
          </cell>
          <cell r="O37">
            <v>25.585694699999998</v>
          </cell>
          <cell r="P37">
            <v>11.035009087999995</v>
          </cell>
        </row>
        <row r="38">
          <cell r="A38">
            <v>1779</v>
          </cell>
          <cell r="B38" t="str">
            <v>MOHINI</v>
          </cell>
          <cell r="C38" t="str">
            <v>R</v>
          </cell>
          <cell r="D38" t="str">
            <v>M</v>
          </cell>
          <cell r="E38">
            <v>53.742571445999999</v>
          </cell>
          <cell r="F38">
            <v>44.287855159000003</v>
          </cell>
          <cell r="G38">
            <v>2.959586587</v>
          </cell>
          <cell r="H38">
            <v>6.9211585000000007</v>
          </cell>
          <cell r="I38">
            <v>13.609355499999999</v>
          </cell>
          <cell r="J38">
            <v>10.19</v>
          </cell>
          <cell r="K38">
            <v>5.82</v>
          </cell>
          <cell r="L38">
            <v>2.89</v>
          </cell>
          <cell r="M38">
            <v>4.84</v>
          </cell>
          <cell r="N38">
            <v>154.2836748</v>
          </cell>
          <cell r="O38">
            <v>48.894383499999996</v>
          </cell>
          <cell r="P38">
            <v>4.6062745239999989</v>
          </cell>
        </row>
        <row r="39">
          <cell r="A39">
            <v>1790</v>
          </cell>
          <cell r="B39" t="str">
            <v>PANDAUL</v>
          </cell>
          <cell r="C39" t="str">
            <v>R</v>
          </cell>
          <cell r="D39" t="str">
            <v>M</v>
          </cell>
          <cell r="E39">
            <v>42.671534412999996</v>
          </cell>
          <cell r="F39">
            <v>37.048533413000001</v>
          </cell>
          <cell r="G39">
            <v>0.69205329999999998</v>
          </cell>
          <cell r="H39">
            <v>5.0372168999999998</v>
          </cell>
          <cell r="I39">
            <v>13.378628172999999</v>
          </cell>
          <cell r="J39">
            <v>11.7</v>
          </cell>
          <cell r="K39">
            <v>5.65</v>
          </cell>
          <cell r="L39">
            <v>5.32</v>
          </cell>
          <cell r="M39">
            <v>2.4300000000000002</v>
          </cell>
          <cell r="N39">
            <v>156.05496779999999</v>
          </cell>
          <cell r="O39">
            <v>38.013724499999995</v>
          </cell>
          <cell r="P39">
            <v>5.6287709890000004</v>
          </cell>
        </row>
        <row r="40">
          <cell r="A40">
            <v>2296</v>
          </cell>
          <cell r="B40" t="str">
            <v>BANAUL</v>
          </cell>
          <cell r="C40" t="str">
            <v>R</v>
          </cell>
          <cell r="D40" t="str">
            <v>M</v>
          </cell>
          <cell r="E40">
            <v>55.99341029</v>
          </cell>
          <cell r="F40">
            <v>48.610313752999993</v>
          </cell>
          <cell r="G40">
            <v>0.79124860699999999</v>
          </cell>
          <cell r="H40">
            <v>6.636455960000001</v>
          </cell>
          <cell r="I40">
            <v>15.541742549999999</v>
          </cell>
          <cell r="J40">
            <v>13.53</v>
          </cell>
          <cell r="K40">
            <v>8.1300000000000008</v>
          </cell>
          <cell r="L40">
            <v>3.88</v>
          </cell>
          <cell r="M40">
            <v>3.55</v>
          </cell>
          <cell r="N40">
            <v>164.00428390000002</v>
          </cell>
          <cell r="O40">
            <v>54.203471100000002</v>
          </cell>
          <cell r="P40">
            <v>6.2825823600000046</v>
          </cell>
        </row>
        <row r="41">
          <cell r="A41">
            <v>4992</v>
          </cell>
          <cell r="B41" t="str">
            <v>SITAMARHI</v>
          </cell>
          <cell r="C41" t="str">
            <v>SU</v>
          </cell>
          <cell r="D41" t="str">
            <v>M</v>
          </cell>
          <cell r="E41">
            <v>57.789139788</v>
          </cell>
          <cell r="F41">
            <v>43.339486639000008</v>
          </cell>
          <cell r="G41">
            <v>1.749158749</v>
          </cell>
          <cell r="H41">
            <v>12.9427919</v>
          </cell>
          <cell r="I41">
            <v>16.004311632</v>
          </cell>
          <cell r="J41">
            <v>13.88</v>
          </cell>
          <cell r="K41">
            <v>3.28</v>
          </cell>
          <cell r="L41">
            <v>7.8</v>
          </cell>
          <cell r="M41">
            <v>4.83</v>
          </cell>
          <cell r="N41">
            <v>155.58622720000002</v>
          </cell>
          <cell r="O41">
            <v>45.609638099999998</v>
          </cell>
          <cell r="P41">
            <v>5.4165241330000002</v>
          </cell>
        </row>
        <row r="42">
          <cell r="A42">
            <v>7214</v>
          </cell>
          <cell r="B42" t="str">
            <v>SURSAND</v>
          </cell>
          <cell r="C42" t="str">
            <v>SU</v>
          </cell>
          <cell r="D42" t="str">
            <v>M</v>
          </cell>
          <cell r="E42">
            <v>47.156662248000004</v>
          </cell>
          <cell r="F42">
            <v>41.490965916000007</v>
          </cell>
          <cell r="G42">
            <v>1.8447383319999999</v>
          </cell>
          <cell r="H42">
            <v>3.8666836999999998</v>
          </cell>
          <cell r="I42">
            <v>8.1042988470000008</v>
          </cell>
          <cell r="J42">
            <v>7.33</v>
          </cell>
          <cell r="K42">
            <v>3.46</v>
          </cell>
          <cell r="L42">
            <v>2.34</v>
          </cell>
          <cell r="M42">
            <v>2.23</v>
          </cell>
          <cell r="N42">
            <v>127.05540550000001</v>
          </cell>
          <cell r="O42">
            <v>41.591902999999995</v>
          </cell>
          <cell r="P42">
            <v>3.8429576049999974</v>
          </cell>
        </row>
        <row r="43">
          <cell r="A43">
            <v>7958</v>
          </cell>
          <cell r="B43" t="str">
            <v>RAMPUR SAIDPUR RUNI</v>
          </cell>
          <cell r="C43" t="str">
            <v>SU</v>
          </cell>
          <cell r="D43" t="str">
            <v>S</v>
          </cell>
          <cell r="E43">
            <v>27.564904304000002</v>
          </cell>
          <cell r="F43">
            <v>22.078919596000002</v>
          </cell>
          <cell r="G43">
            <v>0.68420040800000015</v>
          </cell>
          <cell r="H43">
            <v>5.4565180999999994</v>
          </cell>
          <cell r="I43">
            <v>4.0988280159999997</v>
          </cell>
          <cell r="J43">
            <v>3.7</v>
          </cell>
          <cell r="K43">
            <v>1.05</v>
          </cell>
          <cell r="L43">
            <v>1.91</v>
          </cell>
          <cell r="M43">
            <v>1.1399999999999999</v>
          </cell>
          <cell r="N43">
            <v>69.635740699999999</v>
          </cell>
          <cell r="O43">
            <v>22.521313499999998</v>
          </cell>
          <cell r="P43">
            <v>1.2505466060000001</v>
          </cell>
        </row>
        <row r="44">
          <cell r="A44">
            <v>8902</v>
          </cell>
          <cell r="B44" t="str">
            <v>PUPRI</v>
          </cell>
          <cell r="C44" t="str">
            <v>SU</v>
          </cell>
          <cell r="D44" t="str">
            <v>S</v>
          </cell>
          <cell r="E44">
            <v>26.067095627000004</v>
          </cell>
          <cell r="F44">
            <v>17.19905271</v>
          </cell>
          <cell r="G44">
            <v>4.4668868169999998</v>
          </cell>
          <cell r="H44">
            <v>4.9097767000000001</v>
          </cell>
          <cell r="I44">
            <v>5.649770288</v>
          </cell>
          <cell r="J44">
            <v>4.4400000000000004</v>
          </cell>
          <cell r="K44">
            <v>0.4</v>
          </cell>
          <cell r="L44">
            <v>3.44</v>
          </cell>
          <cell r="M44">
            <v>1.8</v>
          </cell>
          <cell r="N44">
            <v>81.396847899999997</v>
          </cell>
          <cell r="O44">
            <v>27.4396016</v>
          </cell>
          <cell r="P44">
            <v>0.165622619</v>
          </cell>
        </row>
        <row r="45">
          <cell r="A45">
            <v>9024</v>
          </cell>
          <cell r="B45" t="str">
            <v>SITAMARHI DUMRA</v>
          </cell>
          <cell r="C45" t="str">
            <v>SU</v>
          </cell>
          <cell r="D45" t="str">
            <v>S</v>
          </cell>
          <cell r="E45">
            <v>25.913534936000001</v>
          </cell>
          <cell r="F45">
            <v>14.719145709000001</v>
          </cell>
          <cell r="G45">
            <v>6.4652522269999997</v>
          </cell>
          <cell r="H45">
            <v>5.0736059999999998</v>
          </cell>
          <cell r="I45">
            <v>4.7979065960000007</v>
          </cell>
          <cell r="J45">
            <v>4.2</v>
          </cell>
          <cell r="K45">
            <v>0.73</v>
          </cell>
          <cell r="L45">
            <v>2.83</v>
          </cell>
          <cell r="M45">
            <v>1.23</v>
          </cell>
          <cell r="N45">
            <v>31.397110999999999</v>
          </cell>
          <cell r="O45">
            <v>15.529067699999999</v>
          </cell>
          <cell r="P45">
            <v>0.91190422400000004</v>
          </cell>
        </row>
        <row r="46">
          <cell r="A46">
            <v>6583</v>
          </cell>
          <cell r="B46" t="str">
            <v>MAJORGANJ</v>
          </cell>
          <cell r="C46" t="str">
            <v>R</v>
          </cell>
          <cell r="D46" t="str">
            <v>S</v>
          </cell>
          <cell r="E46">
            <v>4.6820966889999998</v>
          </cell>
          <cell r="F46">
            <v>3.0549936829999997</v>
          </cell>
          <cell r="G46">
            <v>0.16153010600000001</v>
          </cell>
          <cell r="H46">
            <v>1.5131181999999999</v>
          </cell>
          <cell r="I46">
            <v>1.332763175</v>
          </cell>
          <cell r="J46">
            <v>0.41</v>
          </cell>
          <cell r="K46">
            <v>0.08</v>
          </cell>
          <cell r="L46">
            <v>0.22</v>
          </cell>
          <cell r="M46">
            <v>0.88</v>
          </cell>
          <cell r="N46">
            <v>-10.1827443</v>
          </cell>
          <cell r="O46">
            <v>3.8088405000000005</v>
          </cell>
          <cell r="P46">
            <v>0</v>
          </cell>
        </row>
        <row r="47">
          <cell r="A47">
            <v>3938</v>
          </cell>
          <cell r="B47" t="str">
            <v>GOPALGANJ</v>
          </cell>
          <cell r="C47" t="str">
            <v>SU</v>
          </cell>
          <cell r="D47" t="str">
            <v>L</v>
          </cell>
          <cell r="E47">
            <v>167.11856169800001</v>
          </cell>
          <cell r="F47">
            <v>103.86460269499999</v>
          </cell>
          <cell r="G47">
            <v>33.075371713000003</v>
          </cell>
          <cell r="H47">
            <v>30.418768479999994</v>
          </cell>
          <cell r="I47">
            <v>26.807824703000001</v>
          </cell>
          <cell r="J47">
            <v>23.13</v>
          </cell>
          <cell r="K47">
            <v>15.4</v>
          </cell>
          <cell r="L47">
            <v>5.54</v>
          </cell>
          <cell r="M47">
            <v>5.85</v>
          </cell>
          <cell r="N47">
            <v>313.69633440000001</v>
          </cell>
          <cell r="O47">
            <v>53.870853499999996</v>
          </cell>
          <cell r="P47">
            <v>15.954480951999926</v>
          </cell>
        </row>
        <row r="48">
          <cell r="A48">
            <v>4745</v>
          </cell>
          <cell r="B48" t="str">
            <v>MIRGANJ</v>
          </cell>
          <cell r="C48" t="str">
            <v>SU</v>
          </cell>
          <cell r="D48" t="str">
            <v>M</v>
          </cell>
          <cell r="E48">
            <v>136.66747934100002</v>
          </cell>
          <cell r="F48">
            <v>100.39262783700001</v>
          </cell>
          <cell r="G48">
            <v>1.3792732439999997</v>
          </cell>
          <cell r="H48">
            <v>35.164578560000002</v>
          </cell>
          <cell r="I48">
            <v>13.451964037</v>
          </cell>
          <cell r="J48">
            <v>10.56</v>
          </cell>
          <cell r="K48">
            <v>4.97</v>
          </cell>
          <cell r="L48">
            <v>4.66</v>
          </cell>
          <cell r="M48">
            <v>3.81</v>
          </cell>
          <cell r="N48">
            <v>357.89856170000002</v>
          </cell>
          <cell r="O48">
            <v>73.536245999999991</v>
          </cell>
          <cell r="P48">
            <v>6.2171691860000058</v>
          </cell>
        </row>
        <row r="49">
          <cell r="A49">
            <v>7323</v>
          </cell>
          <cell r="B49" t="str">
            <v>BHORE</v>
          </cell>
          <cell r="C49" t="str">
            <v>R</v>
          </cell>
          <cell r="D49" t="str">
            <v>M</v>
          </cell>
          <cell r="E49">
            <v>85.800154341999985</v>
          </cell>
          <cell r="F49">
            <v>74.144989066000008</v>
          </cell>
          <cell r="G49">
            <v>1.028574286</v>
          </cell>
          <cell r="H49">
            <v>10.724955089999998</v>
          </cell>
          <cell r="I49">
            <v>4.4399516830000003</v>
          </cell>
          <cell r="J49">
            <v>3.27</v>
          </cell>
          <cell r="K49">
            <v>1.99</v>
          </cell>
          <cell r="L49">
            <v>0.97</v>
          </cell>
          <cell r="M49">
            <v>1.47</v>
          </cell>
          <cell r="N49">
            <v>338.2595432</v>
          </cell>
          <cell r="O49">
            <v>52.396964599999997</v>
          </cell>
          <cell r="P49">
            <v>1.0508364349999999</v>
          </cell>
        </row>
        <row r="50">
          <cell r="A50">
            <v>9951</v>
          </cell>
          <cell r="B50" t="str">
            <v>SASAMUSA</v>
          </cell>
          <cell r="C50" t="str">
            <v>R</v>
          </cell>
          <cell r="D50" t="str">
            <v>S</v>
          </cell>
          <cell r="E50">
            <v>30.976149449999998</v>
          </cell>
          <cell r="F50">
            <v>23.224220837999997</v>
          </cell>
          <cell r="G50">
            <v>0.89210201200000017</v>
          </cell>
          <cell r="H50">
            <v>6.9188608999999994</v>
          </cell>
          <cell r="I50">
            <v>3.3244422259999999</v>
          </cell>
          <cell r="J50">
            <v>2.95</v>
          </cell>
          <cell r="K50">
            <v>1.4</v>
          </cell>
          <cell r="L50">
            <v>1.1299999999999999</v>
          </cell>
          <cell r="M50">
            <v>0.79</v>
          </cell>
          <cell r="N50">
            <v>107.25200159999999</v>
          </cell>
          <cell r="O50">
            <v>19.088931799999997</v>
          </cell>
          <cell r="P50">
            <v>0.58928394900000014</v>
          </cell>
        </row>
        <row r="51">
          <cell r="A51">
            <v>8899</v>
          </cell>
          <cell r="B51" t="str">
            <v>BATHUA BAZAR</v>
          </cell>
          <cell r="C51" t="str">
            <v>R</v>
          </cell>
          <cell r="D51" t="str">
            <v>S</v>
          </cell>
          <cell r="E51">
            <v>26.844793904000003</v>
          </cell>
          <cell r="F51">
            <v>22.848781383999999</v>
          </cell>
          <cell r="G51">
            <v>0.87636755099999986</v>
          </cell>
          <cell r="H51">
            <v>3.1760499690000001</v>
          </cell>
          <cell r="I51">
            <v>1.4407116380000002</v>
          </cell>
          <cell r="J51">
            <v>1.0900000000000001</v>
          </cell>
          <cell r="K51">
            <v>0.42</v>
          </cell>
          <cell r="L51">
            <v>0.67</v>
          </cell>
          <cell r="M51">
            <v>0.35</v>
          </cell>
          <cell r="N51">
            <v>93.9990217</v>
          </cell>
          <cell r="O51">
            <v>21.495939400000001</v>
          </cell>
          <cell r="P51">
            <v>0.47965697499999999</v>
          </cell>
        </row>
        <row r="52">
          <cell r="A52">
            <v>6030</v>
          </cell>
          <cell r="B52" t="str">
            <v>JAGTAULI</v>
          </cell>
          <cell r="C52" t="str">
            <v>R</v>
          </cell>
          <cell r="D52" t="str">
            <v>S</v>
          </cell>
          <cell r="E52">
            <v>6.1410538479999994</v>
          </cell>
          <cell r="F52">
            <v>5.1175524279999998</v>
          </cell>
          <cell r="G52">
            <v>0.15515762000000002</v>
          </cell>
          <cell r="H52">
            <v>0.93011339999999987</v>
          </cell>
          <cell r="I52">
            <v>0.40112977899999996</v>
          </cell>
          <cell r="J52">
            <v>0.18</v>
          </cell>
          <cell r="K52">
            <v>0.13</v>
          </cell>
          <cell r="L52">
            <v>0.04</v>
          </cell>
          <cell r="M52">
            <v>0.22</v>
          </cell>
          <cell r="N52">
            <v>-2.0531999999999998E-3</v>
          </cell>
          <cell r="O52">
            <v>4.6426797999999998</v>
          </cell>
          <cell r="P52">
            <v>5.0000000000000004E-8</v>
          </cell>
        </row>
        <row r="53">
          <cell r="A53">
            <v>6352</v>
          </cell>
          <cell r="B53" t="str">
            <v>KATAIYA</v>
          </cell>
          <cell r="C53" t="str">
            <v>SU</v>
          </cell>
          <cell r="D53" t="str">
            <v>S</v>
          </cell>
          <cell r="E53">
            <v>6.8297977959999994</v>
          </cell>
          <cell r="F53">
            <v>5.6266977899999997</v>
          </cell>
          <cell r="G53">
            <v>0.21537320600000001</v>
          </cell>
          <cell r="H53">
            <v>1.1350894</v>
          </cell>
          <cell r="I53">
            <v>0.26661432799999996</v>
          </cell>
          <cell r="J53">
            <v>0.02</v>
          </cell>
          <cell r="K53">
            <v>0.01</v>
          </cell>
          <cell r="L53">
            <v>0.01</v>
          </cell>
          <cell r="M53">
            <v>0.25</v>
          </cell>
          <cell r="N53">
            <v>-8.9554904000000004</v>
          </cell>
          <cell r="O53">
            <v>4.3483917999999999</v>
          </cell>
          <cell r="P53">
            <v>0</v>
          </cell>
        </row>
        <row r="54">
          <cell r="A54">
            <v>4993</v>
          </cell>
          <cell r="B54" t="str">
            <v>SHEOHAR</v>
          </cell>
          <cell r="C54" t="str">
            <v>SU</v>
          </cell>
          <cell r="D54" t="str">
            <v>M</v>
          </cell>
          <cell r="E54">
            <v>39.086744532999994</v>
          </cell>
          <cell r="F54">
            <v>23.668969091000005</v>
          </cell>
          <cell r="G54">
            <v>12.212486574</v>
          </cell>
          <cell r="H54">
            <v>3.4703266680000002</v>
          </cell>
          <cell r="I54">
            <v>17.458373291999997</v>
          </cell>
          <cell r="J54">
            <v>16.66</v>
          </cell>
          <cell r="K54">
            <v>8.86</v>
          </cell>
          <cell r="L54">
            <v>5.55</v>
          </cell>
          <cell r="M54">
            <v>2.87</v>
          </cell>
          <cell r="N54">
            <v>35.845613700000001</v>
          </cell>
          <cell r="O54">
            <v>24.3429444</v>
          </cell>
          <cell r="P54">
            <v>12.368488507999992</v>
          </cell>
        </row>
        <row r="55">
          <cell r="A55">
            <v>179110</v>
          </cell>
          <cell r="B55" t="str">
            <v>Gopalganj</v>
          </cell>
          <cell r="C55" t="str">
            <v>R</v>
          </cell>
          <cell r="D55" t="str">
            <v>M</v>
          </cell>
          <cell r="E55">
            <v>40.245766201999999</v>
          </cell>
          <cell r="F55">
            <v>8.784800881999999</v>
          </cell>
          <cell r="G55">
            <v>8.5419648629999987</v>
          </cell>
          <cell r="H55">
            <v>23.252699156999999</v>
          </cell>
          <cell r="I55">
            <v>25.472953815</v>
          </cell>
          <cell r="J55">
            <v>19.64</v>
          </cell>
          <cell r="K55">
            <v>1.07</v>
          </cell>
          <cell r="L55">
            <v>16.329999999999998</v>
          </cell>
          <cell r="M55">
            <v>7.9</v>
          </cell>
          <cell r="N55">
            <v>187</v>
          </cell>
          <cell r="O55">
            <v>34.049999999999997</v>
          </cell>
          <cell r="P55">
            <v>1.8689452449999999</v>
          </cell>
        </row>
        <row r="56">
          <cell r="A56">
            <v>184510</v>
          </cell>
          <cell r="B56" t="str">
            <v>Siwan,Distt. Siwan</v>
          </cell>
          <cell r="C56" t="str">
            <v>SU</v>
          </cell>
          <cell r="D56" t="str">
            <v>S</v>
          </cell>
          <cell r="E56">
            <v>37.381933463000003</v>
          </cell>
          <cell r="F56">
            <v>17.252007280000001</v>
          </cell>
          <cell r="G56">
            <v>4.7179379829999997</v>
          </cell>
          <cell r="H56">
            <v>16.099359799999998</v>
          </cell>
          <cell r="I56">
            <v>11.876782579</v>
          </cell>
          <cell r="J56">
            <v>8.1999999999999993</v>
          </cell>
          <cell r="K56">
            <v>0.63</v>
          </cell>
          <cell r="L56">
            <v>5.32</v>
          </cell>
          <cell r="M56">
            <v>5.93</v>
          </cell>
          <cell r="N56">
            <v>75.718183899999985</v>
          </cell>
          <cell r="O56">
            <v>18.385972000000002</v>
          </cell>
          <cell r="P56">
            <v>0.78369716800000022</v>
          </cell>
        </row>
        <row r="57">
          <cell r="A57">
            <v>196210</v>
          </cell>
          <cell r="B57" t="str">
            <v>Motihari</v>
          </cell>
          <cell r="C57" t="str">
            <v>U</v>
          </cell>
          <cell r="D57" t="str">
            <v>S</v>
          </cell>
          <cell r="E57">
            <v>17.361125347999998</v>
          </cell>
          <cell r="F57">
            <v>9.9314442950000004</v>
          </cell>
          <cell r="G57">
            <v>1.454631053</v>
          </cell>
          <cell r="H57">
            <v>6.1602646000000005</v>
          </cell>
          <cell r="I57">
            <v>13.94527474</v>
          </cell>
          <cell r="J57">
            <v>10.56</v>
          </cell>
          <cell r="K57">
            <v>1.48</v>
          </cell>
          <cell r="L57">
            <v>6.11</v>
          </cell>
          <cell r="M57">
            <v>6.35</v>
          </cell>
          <cell r="N57">
            <v>32.372254900000001</v>
          </cell>
          <cell r="O57">
            <v>19.922684699999998</v>
          </cell>
          <cell r="P57">
            <v>1.7401279169999997</v>
          </cell>
        </row>
        <row r="58">
          <cell r="A58">
            <v>223910</v>
          </cell>
          <cell r="B58" t="str">
            <v>Bettiah</v>
          </cell>
          <cell r="C58" t="str">
            <v>SU</v>
          </cell>
          <cell r="D58" t="str">
            <v>S</v>
          </cell>
          <cell r="E58">
            <v>6.3057777810000006</v>
          </cell>
          <cell r="F58">
            <v>3.9250067180000001</v>
          </cell>
          <cell r="G58">
            <v>0.58257356299999996</v>
          </cell>
          <cell r="H58">
            <v>1.9197042</v>
          </cell>
          <cell r="I58">
            <v>5.8460246949999997</v>
          </cell>
          <cell r="J58">
            <v>3.75</v>
          </cell>
          <cell r="K58">
            <v>0.17</v>
          </cell>
          <cell r="L58">
            <v>3.09</v>
          </cell>
          <cell r="M58">
            <v>2.59</v>
          </cell>
          <cell r="N58">
            <v>-2.1924989000000004</v>
          </cell>
          <cell r="O58">
            <v>18.597906199999997</v>
          </cell>
          <cell r="P58">
            <v>0.102193536</v>
          </cell>
        </row>
        <row r="59">
          <cell r="A59">
            <v>103420</v>
          </cell>
          <cell r="B59" t="str">
            <v>Belwa</v>
          </cell>
          <cell r="C59" t="str">
            <v>R</v>
          </cell>
          <cell r="D59" t="str">
            <v>L</v>
          </cell>
          <cell r="E59">
            <v>16.133795272</v>
          </cell>
          <cell r="F59">
            <v>11.340067747000001</v>
          </cell>
          <cell r="G59">
            <v>0.54522485100000007</v>
          </cell>
          <cell r="H59">
            <v>4.3398000740000002</v>
          </cell>
          <cell r="I59">
            <v>23.597348168</v>
          </cell>
          <cell r="J59">
            <v>21.39</v>
          </cell>
          <cell r="K59">
            <v>8.76</v>
          </cell>
          <cell r="L59">
            <v>10.53</v>
          </cell>
          <cell r="M59">
            <v>3.75</v>
          </cell>
          <cell r="N59">
            <v>96.1039131</v>
          </cell>
          <cell r="O59">
            <v>10.5702997</v>
          </cell>
          <cell r="P59">
            <v>10.393005068999996</v>
          </cell>
        </row>
        <row r="60">
          <cell r="A60">
            <v>105620</v>
          </cell>
          <cell r="B60" t="str">
            <v>English</v>
          </cell>
          <cell r="C60" t="str">
            <v>R</v>
          </cell>
          <cell r="D60" t="str">
            <v>L</v>
          </cell>
          <cell r="E60">
            <v>27.701441470999999</v>
          </cell>
          <cell r="F60">
            <v>17.565181213999999</v>
          </cell>
          <cell r="G60">
            <v>1.2605687830000005</v>
          </cell>
          <cell r="H60">
            <v>9.095121773999999</v>
          </cell>
          <cell r="I60">
            <v>5.3001251800000002</v>
          </cell>
          <cell r="J60">
            <v>4.67</v>
          </cell>
          <cell r="K60">
            <v>1.55</v>
          </cell>
          <cell r="L60">
            <v>2.88</v>
          </cell>
          <cell r="M60">
            <v>0.84</v>
          </cell>
          <cell r="N60">
            <v>64.196903599999999</v>
          </cell>
          <cell r="O60">
            <v>3.5000756000000002</v>
          </cell>
          <cell r="P60">
            <v>2.3734805579999967</v>
          </cell>
        </row>
        <row r="61">
          <cell r="A61">
            <v>162820</v>
          </cell>
          <cell r="B61" t="str">
            <v>Motihari</v>
          </cell>
          <cell r="C61" t="str">
            <v>SU</v>
          </cell>
          <cell r="D61" t="str">
            <v>S</v>
          </cell>
          <cell r="E61">
            <v>23.274191793</v>
          </cell>
          <cell r="F61">
            <v>11.261004819</v>
          </cell>
          <cell r="G61">
            <v>1.8310809539999999</v>
          </cell>
          <cell r="H61">
            <v>10.564058789999999</v>
          </cell>
          <cell r="I61">
            <v>14.887136350999999</v>
          </cell>
          <cell r="J61">
            <v>11.97</v>
          </cell>
          <cell r="K61">
            <v>3.3</v>
          </cell>
          <cell r="L61">
            <v>5.09</v>
          </cell>
          <cell r="M61">
            <v>6.32</v>
          </cell>
          <cell r="N61">
            <v>47.676591500000001</v>
          </cell>
          <cell r="O61">
            <v>13.055779600000001</v>
          </cell>
          <cell r="P61">
            <v>3.9028853230000009</v>
          </cell>
        </row>
        <row r="62">
          <cell r="A62">
            <v>168620</v>
          </cell>
          <cell r="B62" t="str">
            <v>Siwan</v>
          </cell>
          <cell r="C62" t="str">
            <v>SU</v>
          </cell>
          <cell r="D62" t="str">
            <v>S</v>
          </cell>
          <cell r="E62">
            <v>21.127482979</v>
          </cell>
          <cell r="F62">
            <v>12.907924739999999</v>
          </cell>
          <cell r="G62">
            <v>0.93661523000000013</v>
          </cell>
          <cell r="H62">
            <v>7.8089033090000006</v>
          </cell>
          <cell r="I62">
            <v>6.2441878110000006</v>
          </cell>
          <cell r="J62">
            <v>5.0599999999999996</v>
          </cell>
          <cell r="K62">
            <v>0.76</v>
          </cell>
          <cell r="L62">
            <v>2.91</v>
          </cell>
          <cell r="M62">
            <v>2.5</v>
          </cell>
          <cell r="N62">
            <v>29.297656499999995</v>
          </cell>
          <cell r="O62">
            <v>17.405008600000002</v>
          </cell>
          <cell r="P62">
            <v>1.0697998020000001</v>
          </cell>
        </row>
        <row r="63">
          <cell r="A63">
            <v>184120</v>
          </cell>
          <cell r="B63" t="str">
            <v>Raxaul</v>
          </cell>
          <cell r="C63" t="str">
            <v>U</v>
          </cell>
          <cell r="D63" t="str">
            <v>M</v>
          </cell>
          <cell r="E63">
            <v>9.246989417</v>
          </cell>
          <cell r="F63">
            <v>5.7829886659999996</v>
          </cell>
          <cell r="G63">
            <v>2.1435397049999998</v>
          </cell>
          <cell r="H63">
            <v>1.5193319460000001</v>
          </cell>
          <cell r="I63">
            <v>49.121138574</v>
          </cell>
          <cell r="J63">
            <v>44.63</v>
          </cell>
          <cell r="K63">
            <v>12.52</v>
          </cell>
          <cell r="L63">
            <v>29.62</v>
          </cell>
          <cell r="M63">
            <v>4.92</v>
          </cell>
          <cell r="N63">
            <v>176.70005239999998</v>
          </cell>
          <cell r="O63">
            <v>17.408514199999999</v>
          </cell>
          <cell r="P63">
            <v>2.4213328369999996</v>
          </cell>
        </row>
        <row r="64">
          <cell r="A64">
            <v>187920</v>
          </cell>
          <cell r="B64" t="str">
            <v>Gopalganj</v>
          </cell>
          <cell r="C64" t="str">
            <v>U</v>
          </cell>
          <cell r="D64" t="str">
            <v>M</v>
          </cell>
          <cell r="E64">
            <v>14.566906354</v>
          </cell>
          <cell r="F64">
            <v>9.8989456400000009</v>
          </cell>
          <cell r="G64">
            <v>0.79766132399999989</v>
          </cell>
          <cell r="H64">
            <v>4.4278702900000004</v>
          </cell>
          <cell r="I64">
            <v>10.061973773</v>
          </cell>
          <cell r="J64">
            <v>7.3</v>
          </cell>
          <cell r="K64">
            <v>0.77</v>
          </cell>
          <cell r="L64">
            <v>4.5</v>
          </cell>
          <cell r="M64">
            <v>4.71</v>
          </cell>
          <cell r="N64">
            <v>15.359873899999998</v>
          </cell>
          <cell r="O64">
            <v>7.8585284999999985</v>
          </cell>
          <cell r="P64">
            <v>0.67228006399999996</v>
          </cell>
        </row>
        <row r="65">
          <cell r="A65">
            <v>191920</v>
          </cell>
          <cell r="B65" t="str">
            <v>Bettiah</v>
          </cell>
          <cell r="C65" t="str">
            <v>SU</v>
          </cell>
          <cell r="D65" t="str">
            <v>S</v>
          </cell>
          <cell r="E65">
            <v>42.598268828999998</v>
          </cell>
          <cell r="F65">
            <v>37.039289703999998</v>
          </cell>
          <cell r="G65">
            <v>0.78550911100000009</v>
          </cell>
          <cell r="H65">
            <v>5.0526884139999995</v>
          </cell>
          <cell r="I65">
            <v>23.089267562</v>
          </cell>
          <cell r="J65">
            <v>19.96</v>
          </cell>
          <cell r="K65">
            <v>5.08</v>
          </cell>
          <cell r="L65">
            <v>10.210000000000001</v>
          </cell>
          <cell r="M65">
            <v>7.63</v>
          </cell>
          <cell r="N65">
            <v>149.17002919999999</v>
          </cell>
          <cell r="O65">
            <v>14.0503866</v>
          </cell>
          <cell r="P65">
            <v>5.4990986060000022</v>
          </cell>
        </row>
        <row r="66">
          <cell r="A66">
            <v>192020</v>
          </cell>
          <cell r="B66" t="str">
            <v>Sitamarhi</v>
          </cell>
          <cell r="C66" t="str">
            <v>SU</v>
          </cell>
          <cell r="D66" t="str">
            <v>S</v>
          </cell>
          <cell r="E66">
            <v>12.943651441</v>
          </cell>
          <cell r="F66">
            <v>7.3790471059999989</v>
          </cell>
          <cell r="G66">
            <v>1.88684717</v>
          </cell>
          <cell r="H66">
            <v>4.017394565</v>
          </cell>
          <cell r="I66">
            <v>6.5289472649999993</v>
          </cell>
          <cell r="J66">
            <v>4.84</v>
          </cell>
          <cell r="K66">
            <v>0.44</v>
          </cell>
          <cell r="L66">
            <v>2.99</v>
          </cell>
          <cell r="M66">
            <v>3.08</v>
          </cell>
          <cell r="N66">
            <v>12.292920000000001</v>
          </cell>
          <cell r="O66">
            <v>9.4912406000000011</v>
          </cell>
          <cell r="P66">
            <v>1.5923758209999996</v>
          </cell>
        </row>
        <row r="67">
          <cell r="N67">
            <v>10065.421225100003</v>
          </cell>
          <cell r="O67" t="e">
            <v>#N/A</v>
          </cell>
          <cell r="P67">
            <v>367.11238524599997</v>
          </cell>
        </row>
      </sheetData>
      <sheetData sheetId="10"/>
      <sheetData sheetId="11"/>
      <sheetData sheetId="12"/>
      <sheetData sheetId="13">
        <row r="1">
          <cell r="B1" t="str">
            <v>Dist No.</v>
          </cell>
          <cell r="C1" t="str">
            <v>Branch</v>
          </cell>
          <cell r="D1" t="str">
            <v>Dep</v>
          </cell>
          <cell r="E1" t="str">
            <v>SF</v>
          </cell>
          <cell r="F1" t="str">
            <v>CA</v>
          </cell>
          <cell r="G1" t="str">
            <v>TD</v>
          </cell>
          <cell r="H1" t="str">
            <v>ADV</v>
          </cell>
          <cell r="I1" t="str">
            <v>PS</v>
          </cell>
          <cell r="J1" t="str">
            <v>AGR</v>
          </cell>
          <cell r="K1" t="str">
            <v>MSME</v>
          </cell>
          <cell r="L1" t="str">
            <v>RETAIL</v>
          </cell>
          <cell r="M1" t="str">
            <v>PROFIT</v>
          </cell>
          <cell r="N1" t="str">
            <v>FBI</v>
          </cell>
          <cell r="O1" t="str">
            <v>NPA</v>
          </cell>
        </row>
        <row r="2">
          <cell r="B2">
            <v>80</v>
          </cell>
          <cell r="C2" t="str">
            <v>BAGHA</v>
          </cell>
          <cell r="D2">
            <v>72.206122348999997</v>
          </cell>
          <cell r="E2">
            <v>51.532882984999993</v>
          </cell>
          <cell r="F2">
            <v>1.6627575639999999</v>
          </cell>
          <cell r="G2">
            <v>19.010481800000001</v>
          </cell>
          <cell r="H2">
            <v>22.621481407000001</v>
          </cell>
          <cell r="I2">
            <v>14.81</v>
          </cell>
          <cell r="J2">
            <v>8.82</v>
          </cell>
          <cell r="K2">
            <v>4.3600000000000003</v>
          </cell>
          <cell r="L2">
            <v>4.87</v>
          </cell>
          <cell r="M2">
            <v>64.49861580000001</v>
          </cell>
          <cell r="N2">
            <v>18.0175859</v>
          </cell>
          <cell r="O2">
            <v>860.1007161</v>
          </cell>
        </row>
        <row r="3">
          <cell r="B3">
            <v>349</v>
          </cell>
          <cell r="C3" t="str">
            <v>MAHARAJGANJ</v>
          </cell>
          <cell r="D3">
            <v>150.547888844</v>
          </cell>
          <cell r="E3">
            <v>110.34046001100002</v>
          </cell>
          <cell r="F3">
            <v>3.8657940329999998</v>
          </cell>
          <cell r="G3">
            <v>36.341634800000001</v>
          </cell>
          <cell r="H3">
            <v>17.471023181</v>
          </cell>
          <cell r="I3">
            <v>12.32</v>
          </cell>
          <cell r="J3">
            <v>6.37</v>
          </cell>
          <cell r="K3">
            <v>3.31</v>
          </cell>
          <cell r="L3">
            <v>7.76</v>
          </cell>
          <cell r="M3">
            <v>118.16843280000001</v>
          </cell>
          <cell r="N3">
            <v>17.665559099999999</v>
          </cell>
          <cell r="O3">
            <v>864.30521680000004</v>
          </cell>
        </row>
        <row r="4">
          <cell r="B4">
            <v>780</v>
          </cell>
          <cell r="C4" t="str">
            <v>MAJHAULIA</v>
          </cell>
          <cell r="D4">
            <v>64.346566702999993</v>
          </cell>
          <cell r="E4">
            <v>50.848361488999998</v>
          </cell>
          <cell r="F4">
            <v>8.0195723139999995</v>
          </cell>
          <cell r="G4">
            <v>5.4786329</v>
          </cell>
          <cell r="H4">
            <v>26.359149656</v>
          </cell>
          <cell r="I4">
            <v>23.18</v>
          </cell>
          <cell r="J4">
            <v>19.440000000000001</v>
          </cell>
          <cell r="K4">
            <v>2.97</v>
          </cell>
          <cell r="L4">
            <v>3.89</v>
          </cell>
          <cell r="M4">
            <v>79.817335599999993</v>
          </cell>
          <cell r="N4">
            <v>13.902580700000001</v>
          </cell>
          <cell r="O4">
            <v>823.18079650000004</v>
          </cell>
        </row>
        <row r="5">
          <cell r="B5">
            <v>859</v>
          </cell>
          <cell r="C5" t="str">
            <v>SUGAULI</v>
          </cell>
          <cell r="D5">
            <v>65.827551370999998</v>
          </cell>
          <cell r="E5">
            <v>54.993235185000003</v>
          </cell>
          <cell r="F5">
            <v>1.7997589859999996</v>
          </cell>
          <cell r="G5">
            <v>9.0345572000000001</v>
          </cell>
          <cell r="H5">
            <v>13.808927258999999</v>
          </cell>
          <cell r="I5">
            <v>8.81</v>
          </cell>
          <cell r="J5">
            <v>4.08</v>
          </cell>
          <cell r="K5">
            <v>4.3099999999999996</v>
          </cell>
          <cell r="L5">
            <v>5.39</v>
          </cell>
          <cell r="M5">
            <v>70.975306500000002</v>
          </cell>
          <cell r="N5">
            <v>19.117931299999999</v>
          </cell>
          <cell r="O5">
            <v>195.73914859999999</v>
          </cell>
        </row>
        <row r="6">
          <cell r="B6">
            <v>1014</v>
          </cell>
          <cell r="C6" t="str">
            <v>ASAON</v>
          </cell>
          <cell r="D6">
            <v>85.366444246000015</v>
          </cell>
          <cell r="E6">
            <v>61.456856815999998</v>
          </cell>
          <cell r="F6">
            <v>0.696629575</v>
          </cell>
          <cell r="G6">
            <v>23.212957854999999</v>
          </cell>
          <cell r="H6">
            <v>12.799858885999999</v>
          </cell>
          <cell r="I6">
            <v>9.3800000000000008</v>
          </cell>
          <cell r="J6">
            <v>5.35</v>
          </cell>
          <cell r="K6">
            <v>2.59</v>
          </cell>
          <cell r="L6">
            <v>4.68</v>
          </cell>
          <cell r="M6">
            <v>78.446873799999992</v>
          </cell>
          <cell r="N6">
            <v>8.1203025000000011</v>
          </cell>
          <cell r="O6">
            <v>702.58449859999996</v>
          </cell>
        </row>
        <row r="7">
          <cell r="B7">
            <v>103420</v>
          </cell>
          <cell r="C7" t="str">
            <v>Belwa e-UBI</v>
          </cell>
          <cell r="D7">
            <v>17.684091518999999</v>
          </cell>
          <cell r="E7">
            <v>12.260194188</v>
          </cell>
          <cell r="F7">
            <v>1.9759795299999998</v>
          </cell>
          <cell r="G7">
            <v>3.447917801</v>
          </cell>
          <cell r="H7">
            <v>19.062969841999998</v>
          </cell>
          <cell r="I7">
            <v>16.600000000000001</v>
          </cell>
          <cell r="J7">
            <v>6.68</v>
          </cell>
          <cell r="K7">
            <v>8.23</v>
          </cell>
          <cell r="L7">
            <v>4.1399999999999997</v>
          </cell>
          <cell r="M7">
            <v>36.556806000000002</v>
          </cell>
          <cell r="N7">
            <v>6.5247335000000009</v>
          </cell>
          <cell r="O7">
            <v>555.87764449999997</v>
          </cell>
        </row>
        <row r="8">
          <cell r="B8">
            <v>105620</v>
          </cell>
          <cell r="C8" t="str">
            <v>English</v>
          </cell>
          <cell r="D8">
            <v>94.218455733000013</v>
          </cell>
          <cell r="E8">
            <v>69.616094836000002</v>
          </cell>
          <cell r="F8">
            <v>3.0897539800000002</v>
          </cell>
          <cell r="G8">
            <v>21.512606916999999</v>
          </cell>
          <cell r="H8">
            <v>15.735223200999998</v>
          </cell>
          <cell r="I8">
            <v>12.8</v>
          </cell>
          <cell r="J8">
            <v>2.62</v>
          </cell>
          <cell r="K8">
            <v>9.5500000000000007</v>
          </cell>
          <cell r="L8">
            <v>3.12</v>
          </cell>
          <cell r="M8">
            <v>118.02310419999999</v>
          </cell>
          <cell r="N8">
            <v>12.938330800000001</v>
          </cell>
          <cell r="O8">
            <v>370.05376219999999</v>
          </cell>
        </row>
        <row r="9">
          <cell r="B9">
            <v>1225</v>
          </cell>
          <cell r="C9" t="str">
            <v>B.HAT</v>
          </cell>
          <cell r="D9">
            <v>125.83944458299999</v>
          </cell>
          <cell r="E9">
            <v>94.164117835999988</v>
          </cell>
          <cell r="F9">
            <v>1.4949929470000001</v>
          </cell>
          <cell r="G9">
            <v>30.1803338</v>
          </cell>
          <cell r="H9">
            <v>6.0386927049999999</v>
          </cell>
          <cell r="I9">
            <v>4.3099999999999996</v>
          </cell>
          <cell r="J9">
            <v>2.46</v>
          </cell>
          <cell r="K9">
            <v>0.39</v>
          </cell>
          <cell r="L9">
            <v>3.11</v>
          </cell>
          <cell r="M9">
            <v>122.0948162</v>
          </cell>
          <cell r="N9">
            <v>8.9298164999999994</v>
          </cell>
          <cell r="O9">
            <v>319.40263809999999</v>
          </cell>
        </row>
        <row r="10">
          <cell r="B10">
            <v>1441</v>
          </cell>
          <cell r="C10" t="str">
            <v>CHITTAULI</v>
          </cell>
          <cell r="D10">
            <v>113.65149215899999</v>
          </cell>
          <cell r="E10">
            <v>78.851689034999993</v>
          </cell>
          <cell r="F10">
            <v>1.4836169039999998</v>
          </cell>
          <cell r="G10">
            <v>33.316186219999999</v>
          </cell>
          <cell r="H10">
            <v>19.824652481999998</v>
          </cell>
          <cell r="I10">
            <v>15.72</v>
          </cell>
          <cell r="J10">
            <v>9.93</v>
          </cell>
          <cell r="K10">
            <v>4.0999999999999996</v>
          </cell>
          <cell r="L10">
            <v>5.73</v>
          </cell>
          <cell r="M10">
            <v>116.87588359999998</v>
          </cell>
          <cell r="N10">
            <v>11.204748900000002</v>
          </cell>
          <cell r="O10">
            <v>1073.5604252000001</v>
          </cell>
        </row>
        <row r="11">
          <cell r="B11">
            <v>1551</v>
          </cell>
          <cell r="C11" t="str">
            <v>DONE</v>
          </cell>
          <cell r="D11">
            <v>83.804041005999991</v>
          </cell>
          <cell r="E11">
            <v>63.852082081999995</v>
          </cell>
          <cell r="F11">
            <v>1.3200894239999998</v>
          </cell>
          <cell r="G11">
            <v>18.631869500000001</v>
          </cell>
          <cell r="H11">
            <v>16.489158012000001</v>
          </cell>
          <cell r="I11">
            <v>12.94</v>
          </cell>
          <cell r="J11">
            <v>7.24</v>
          </cell>
          <cell r="K11">
            <v>4.54</v>
          </cell>
          <cell r="L11">
            <v>4.6900000000000004</v>
          </cell>
          <cell r="M11">
            <v>94.048721600000007</v>
          </cell>
          <cell r="N11">
            <v>16.095312499999999</v>
          </cell>
          <cell r="O11">
            <v>590.74007219999999</v>
          </cell>
        </row>
        <row r="12">
          <cell r="B12">
            <v>1555</v>
          </cell>
          <cell r="C12" t="str">
            <v>D.D.PUR</v>
          </cell>
          <cell r="D12">
            <v>86.139020184000003</v>
          </cell>
          <cell r="E12">
            <v>63.677016541</v>
          </cell>
          <cell r="F12">
            <v>0.87327354299999993</v>
          </cell>
          <cell r="G12">
            <v>21.588730099999999</v>
          </cell>
          <cell r="H12">
            <v>13.642581740999999</v>
          </cell>
          <cell r="I12">
            <v>12.13</v>
          </cell>
          <cell r="J12">
            <v>8.25</v>
          </cell>
          <cell r="K12">
            <v>2.74</v>
          </cell>
          <cell r="L12">
            <v>2.65</v>
          </cell>
          <cell r="M12">
            <v>76.804310199999989</v>
          </cell>
          <cell r="N12">
            <v>7.4100083000000012</v>
          </cell>
          <cell r="O12">
            <v>971.29034200000001</v>
          </cell>
        </row>
        <row r="13">
          <cell r="B13">
            <v>1562</v>
          </cell>
          <cell r="C13" t="str">
            <v>LAKHAURA</v>
          </cell>
          <cell r="D13">
            <v>25.903593530000002</v>
          </cell>
          <cell r="E13">
            <v>21.865569973000003</v>
          </cell>
          <cell r="F13">
            <v>0.51858905699999991</v>
          </cell>
          <cell r="G13">
            <v>3.5194345</v>
          </cell>
          <cell r="H13">
            <v>20.180608193999998</v>
          </cell>
          <cell r="I13">
            <v>17.86</v>
          </cell>
          <cell r="J13">
            <v>11.32</v>
          </cell>
          <cell r="K13">
            <v>5.78</v>
          </cell>
          <cell r="L13">
            <v>2.98</v>
          </cell>
          <cell r="M13">
            <v>30.775327300000001</v>
          </cell>
          <cell r="N13">
            <v>11.623031900000001</v>
          </cell>
          <cell r="O13">
            <v>1195.8281227</v>
          </cell>
        </row>
        <row r="14">
          <cell r="B14">
            <v>1563</v>
          </cell>
          <cell r="C14" t="str">
            <v>MEHURA</v>
          </cell>
          <cell r="D14">
            <v>9.4706133270000006</v>
          </cell>
          <cell r="E14">
            <v>7.7847271100000004</v>
          </cell>
          <cell r="F14">
            <v>0.27241721699999999</v>
          </cell>
          <cell r="G14">
            <v>1.4134690000000001</v>
          </cell>
          <cell r="H14">
            <v>9.6001277950000006</v>
          </cell>
          <cell r="I14">
            <v>9.41</v>
          </cell>
          <cell r="J14">
            <v>8.3800000000000008</v>
          </cell>
          <cell r="K14">
            <v>0.75</v>
          </cell>
          <cell r="L14">
            <v>0.25</v>
          </cell>
          <cell r="M14">
            <v>1.8061594999999999</v>
          </cell>
          <cell r="N14">
            <v>3.8260271000000001</v>
          </cell>
          <cell r="O14">
            <v>792.38653909999994</v>
          </cell>
        </row>
        <row r="15">
          <cell r="B15">
            <v>1564</v>
          </cell>
          <cell r="C15" t="str">
            <v>SRIPUR</v>
          </cell>
          <cell r="D15">
            <v>31.468885888999999</v>
          </cell>
          <cell r="E15">
            <v>26.122543974999999</v>
          </cell>
          <cell r="F15">
            <v>1.777670214</v>
          </cell>
          <cell r="G15">
            <v>3.5686716999999999</v>
          </cell>
          <cell r="H15">
            <v>9.8093732080000002</v>
          </cell>
          <cell r="I15">
            <v>8.0500000000000007</v>
          </cell>
          <cell r="J15">
            <v>4.74</v>
          </cell>
          <cell r="K15">
            <v>2.35</v>
          </cell>
          <cell r="L15">
            <v>2.6</v>
          </cell>
          <cell r="M15">
            <v>27.768757999999998</v>
          </cell>
          <cell r="N15">
            <v>9.7976009000000008</v>
          </cell>
          <cell r="O15">
            <v>456.02590240000001</v>
          </cell>
        </row>
        <row r="16">
          <cell r="B16">
            <v>162820</v>
          </cell>
          <cell r="C16" t="str">
            <v>Motihari</v>
          </cell>
          <cell r="D16">
            <v>26.832278670999997</v>
          </cell>
          <cell r="E16">
            <v>14.558078830000001</v>
          </cell>
          <cell r="F16">
            <v>1.8427782610000001</v>
          </cell>
          <cell r="G16">
            <v>10.431421579999999</v>
          </cell>
          <cell r="H16">
            <v>20.520300777000003</v>
          </cell>
          <cell r="I16">
            <v>16.05</v>
          </cell>
          <cell r="J16">
            <v>2.6</v>
          </cell>
          <cell r="K16">
            <v>9.99</v>
          </cell>
          <cell r="L16">
            <v>7.71</v>
          </cell>
          <cell r="M16">
            <v>20.498667100000002</v>
          </cell>
          <cell r="N16">
            <v>9.5152445000000014</v>
          </cell>
          <cell r="O16">
            <v>252.2444605</v>
          </cell>
        </row>
        <row r="17">
          <cell r="B17">
            <v>1659</v>
          </cell>
          <cell r="C17" t="str">
            <v>SIWAN</v>
          </cell>
          <cell r="D17">
            <v>278.710669704</v>
          </cell>
          <cell r="E17">
            <v>235.687852566</v>
          </cell>
          <cell r="F17">
            <v>2.7991984980000009</v>
          </cell>
          <cell r="G17">
            <v>40.223618639999998</v>
          </cell>
          <cell r="H17">
            <v>38.765281809000001</v>
          </cell>
          <cell r="I17">
            <v>23.58</v>
          </cell>
          <cell r="J17">
            <v>7.44</v>
          </cell>
          <cell r="K17">
            <v>10.61</v>
          </cell>
          <cell r="L17">
            <v>20.5</v>
          </cell>
          <cell r="M17">
            <v>118.83467449999998</v>
          </cell>
          <cell r="N17">
            <v>16.863331200000001</v>
          </cell>
          <cell r="O17">
            <v>891.57003129999998</v>
          </cell>
        </row>
        <row r="18">
          <cell r="B18">
            <v>168620</v>
          </cell>
          <cell r="C18" t="str">
            <v>Siwan</v>
          </cell>
          <cell r="D18">
            <v>22.693367149</v>
          </cell>
          <cell r="E18">
            <v>13.527485907000001</v>
          </cell>
          <cell r="F18">
            <v>1.270008601</v>
          </cell>
          <cell r="G18">
            <v>7.8958726409999995</v>
          </cell>
          <cell r="H18">
            <v>6.9752979150000014</v>
          </cell>
          <cell r="I18">
            <v>4.37</v>
          </cell>
          <cell r="J18">
            <v>0.56000000000000005</v>
          </cell>
          <cell r="K18">
            <v>2.67</v>
          </cell>
          <cell r="L18">
            <v>3.71</v>
          </cell>
          <cell r="M18">
            <v>11.065800899999999</v>
          </cell>
          <cell r="N18">
            <v>6.5059268000000001</v>
          </cell>
          <cell r="O18">
            <v>69.188958499999998</v>
          </cell>
        </row>
        <row r="19">
          <cell r="B19">
            <v>1695</v>
          </cell>
          <cell r="C19" t="str">
            <v>N.G.GANG</v>
          </cell>
          <cell r="D19">
            <v>55.105776941999991</v>
          </cell>
          <cell r="E19">
            <v>44.525261334999996</v>
          </cell>
          <cell r="F19">
            <v>1.6378954070000002</v>
          </cell>
          <cell r="G19">
            <v>8.9426202000000004</v>
          </cell>
          <cell r="H19">
            <v>8.4923777630000004</v>
          </cell>
          <cell r="I19">
            <v>6.23</v>
          </cell>
          <cell r="J19">
            <v>3.41</v>
          </cell>
          <cell r="K19">
            <v>2.14</v>
          </cell>
          <cell r="L19">
            <v>2.89</v>
          </cell>
          <cell r="M19">
            <v>53.623552800000006</v>
          </cell>
          <cell r="N19">
            <v>12.899354299999999</v>
          </cell>
          <cell r="O19">
            <v>289.6122919</v>
          </cell>
        </row>
        <row r="20">
          <cell r="B20">
            <v>1750</v>
          </cell>
          <cell r="C20" t="str">
            <v>D.KALAN</v>
          </cell>
          <cell r="D20">
            <v>36.717062242000004</v>
          </cell>
          <cell r="E20">
            <v>30.315355557999997</v>
          </cell>
          <cell r="F20">
            <v>0.57156518400000011</v>
          </cell>
          <cell r="G20">
            <v>5.8301414999999999</v>
          </cell>
          <cell r="H20">
            <v>16.693563047000001</v>
          </cell>
          <cell r="I20">
            <v>13.73</v>
          </cell>
          <cell r="J20">
            <v>9.67</v>
          </cell>
          <cell r="K20">
            <v>2.94</v>
          </cell>
          <cell r="L20">
            <v>4.04</v>
          </cell>
          <cell r="M20">
            <v>53.921427399999999</v>
          </cell>
          <cell r="N20">
            <v>10.342614099999999</v>
          </cell>
          <cell r="O20">
            <v>926.04987620000009</v>
          </cell>
        </row>
        <row r="21">
          <cell r="B21">
            <v>1779</v>
          </cell>
          <cell r="C21" t="str">
            <v>MOHINI</v>
          </cell>
          <cell r="D21">
            <v>56.010429504999991</v>
          </cell>
          <cell r="E21">
            <v>47.046646790000004</v>
          </cell>
          <cell r="F21">
            <v>2.337477915</v>
          </cell>
          <cell r="G21">
            <v>6.6263048000000007</v>
          </cell>
          <cell r="H21">
            <v>14.849978931999999</v>
          </cell>
          <cell r="I21">
            <v>9.85</v>
          </cell>
          <cell r="J21">
            <v>4.97</v>
          </cell>
          <cell r="K21">
            <v>2.93</v>
          </cell>
          <cell r="L21">
            <v>6.92</v>
          </cell>
          <cell r="M21">
            <v>58.247340800000003</v>
          </cell>
          <cell r="N21">
            <v>15.9970383</v>
          </cell>
          <cell r="O21">
            <v>367.88805200000002</v>
          </cell>
        </row>
        <row r="22">
          <cell r="B22">
            <v>1790</v>
          </cell>
          <cell r="C22" t="str">
            <v>PANDAUL</v>
          </cell>
          <cell r="D22">
            <v>53.169655634000001</v>
          </cell>
          <cell r="E22">
            <v>46.581917272000013</v>
          </cell>
          <cell r="F22">
            <v>1.5401562619999998</v>
          </cell>
          <cell r="G22">
            <v>5.0475821000000005</v>
          </cell>
          <cell r="H22">
            <v>14.358207722999998</v>
          </cell>
          <cell r="I22">
            <v>12.23</v>
          </cell>
          <cell r="J22">
            <v>5.82</v>
          </cell>
          <cell r="K22">
            <v>5.41</v>
          </cell>
          <cell r="L22">
            <v>2.99</v>
          </cell>
          <cell r="M22">
            <v>74.110369000000006</v>
          </cell>
          <cell r="N22">
            <v>16.571050700000001</v>
          </cell>
          <cell r="O22">
            <v>543.86310570000001</v>
          </cell>
        </row>
        <row r="23">
          <cell r="B23">
            <v>1791</v>
          </cell>
          <cell r="C23" t="str">
            <v>P.PAKRI</v>
          </cell>
          <cell r="D23">
            <v>48.056202597000002</v>
          </cell>
          <cell r="E23">
            <v>39.123426516000002</v>
          </cell>
          <cell r="F23">
            <v>1.0342948810000001</v>
          </cell>
          <cell r="G23">
            <v>7.8984812</v>
          </cell>
          <cell r="H23">
            <v>10.991224353</v>
          </cell>
          <cell r="I23">
            <v>9.2100000000000009</v>
          </cell>
          <cell r="J23">
            <v>6.93</v>
          </cell>
          <cell r="K23">
            <v>1.77</v>
          </cell>
          <cell r="L23">
            <v>1.93</v>
          </cell>
          <cell r="M23">
            <v>98.979394899999988</v>
          </cell>
          <cell r="N23">
            <v>21.7695094</v>
          </cell>
          <cell r="O23">
            <v>626.74828479999996</v>
          </cell>
        </row>
        <row r="24">
          <cell r="B24">
            <v>179110</v>
          </cell>
          <cell r="C24" t="str">
            <v>GOPALGANJ e-OBC</v>
          </cell>
          <cell r="D24">
            <v>40.1734711</v>
          </cell>
          <cell r="E24">
            <v>10.261231944</v>
          </cell>
          <cell r="F24">
            <v>8.2193977559999993</v>
          </cell>
          <cell r="G24">
            <v>21.692841400000002</v>
          </cell>
          <cell r="H24">
            <v>28.278061544000003</v>
          </cell>
          <cell r="I24">
            <v>21.22</v>
          </cell>
          <cell r="J24">
            <v>0.76</v>
          </cell>
          <cell r="K24">
            <v>17.8</v>
          </cell>
          <cell r="L24">
            <v>9.4600000000000009</v>
          </cell>
          <cell r="M24" t="e">
            <v>#N/A</v>
          </cell>
          <cell r="N24" t="e">
            <v>#N/A</v>
          </cell>
          <cell r="O24">
            <v>170.98041269999999</v>
          </cell>
        </row>
        <row r="25">
          <cell r="B25">
            <v>184120</v>
          </cell>
          <cell r="C25" t="str">
            <v>Raxaul</v>
          </cell>
          <cell r="D25">
            <v>8.9102864579999999</v>
          </cell>
          <cell r="E25">
            <v>5.9014584519999991</v>
          </cell>
          <cell r="F25">
            <v>1.139480176</v>
          </cell>
          <cell r="G25">
            <v>1.8693478300000002</v>
          </cell>
          <cell r="H25">
            <v>49.20827259</v>
          </cell>
          <cell r="I25">
            <v>45.27</v>
          </cell>
          <cell r="J25">
            <v>11.82</v>
          </cell>
          <cell r="K25">
            <v>31.27</v>
          </cell>
          <cell r="L25">
            <v>6.11</v>
          </cell>
          <cell r="M25">
            <v>61.937899900000005</v>
          </cell>
          <cell r="N25">
            <v>16.745556199999999</v>
          </cell>
          <cell r="O25">
            <v>129.71957990000001</v>
          </cell>
        </row>
        <row r="26">
          <cell r="B26">
            <v>184510</v>
          </cell>
          <cell r="C26" t="str">
            <v>SIWAN e-OBC</v>
          </cell>
          <cell r="D26">
            <v>46.773554017000009</v>
          </cell>
          <cell r="E26">
            <v>17.428327070000002</v>
          </cell>
          <cell r="F26">
            <v>9.9011696469999997</v>
          </cell>
          <cell r="G26">
            <v>19.444057300000001</v>
          </cell>
          <cell r="H26">
            <v>12.759870933</v>
          </cell>
          <cell r="I26">
            <v>8.35</v>
          </cell>
          <cell r="J26">
            <v>0.57999999999999996</v>
          </cell>
          <cell r="K26">
            <v>5.49</v>
          </cell>
          <cell r="L26">
            <v>6.69</v>
          </cell>
          <cell r="M26">
            <v>29.438964200000001</v>
          </cell>
          <cell r="N26">
            <v>7.8534250000000005</v>
          </cell>
          <cell r="O26">
            <v>70.767373800000001</v>
          </cell>
        </row>
        <row r="27">
          <cell r="B27">
            <v>191920</v>
          </cell>
          <cell r="C27" t="str">
            <v>Bettiah</v>
          </cell>
          <cell r="D27">
            <v>51.527152931000003</v>
          </cell>
          <cell r="E27">
            <v>39.230008083000001</v>
          </cell>
          <cell r="F27">
            <v>1.9823422479999999</v>
          </cell>
          <cell r="G27">
            <v>10.3148026</v>
          </cell>
          <cell r="H27">
            <v>36.577475939000003</v>
          </cell>
          <cell r="I27">
            <v>29.07</v>
          </cell>
          <cell r="J27">
            <v>7.88</v>
          </cell>
          <cell r="K27">
            <v>15.84</v>
          </cell>
          <cell r="L27">
            <v>12.72</v>
          </cell>
          <cell r="M27">
            <v>66.737302299999996</v>
          </cell>
          <cell r="N27">
            <v>18.262414200000002</v>
          </cell>
          <cell r="O27">
            <v>658.72417359999997</v>
          </cell>
        </row>
        <row r="28">
          <cell r="B28">
            <v>1927</v>
          </cell>
          <cell r="C28" t="str">
            <v>GAMBHIRAR</v>
          </cell>
          <cell r="D28">
            <v>53.361963469999999</v>
          </cell>
          <cell r="E28">
            <v>40.371673076999997</v>
          </cell>
          <cell r="F28">
            <v>2.3734849929999999</v>
          </cell>
          <cell r="G28">
            <v>10.616805400000001</v>
          </cell>
          <cell r="H28">
            <v>11.682698443000001</v>
          </cell>
          <cell r="I28">
            <v>9.34</v>
          </cell>
          <cell r="J28">
            <v>6</v>
          </cell>
          <cell r="K28">
            <v>2.0299999999999998</v>
          </cell>
          <cell r="L28">
            <v>3.49</v>
          </cell>
          <cell r="M28">
            <v>57.004079000000004</v>
          </cell>
          <cell r="N28">
            <v>6.9919671000000001</v>
          </cell>
          <cell r="O28">
            <v>651.97312340000008</v>
          </cell>
        </row>
        <row r="29">
          <cell r="B29">
            <v>196210</v>
          </cell>
          <cell r="C29" t="str">
            <v>MOTIHARI e-OBC</v>
          </cell>
          <cell r="D29">
            <v>18.707611916000001</v>
          </cell>
          <cell r="E29">
            <v>11.281857688000001</v>
          </cell>
          <cell r="F29">
            <v>0.94143633800000004</v>
          </cell>
          <cell r="G29">
            <v>6.4843178899999998</v>
          </cell>
          <cell r="H29">
            <v>24.136681229000001</v>
          </cell>
          <cell r="I29">
            <v>13.96</v>
          </cell>
          <cell r="J29">
            <v>1.61</v>
          </cell>
          <cell r="K29">
            <v>7.48</v>
          </cell>
          <cell r="L29">
            <v>15.03</v>
          </cell>
          <cell r="M29">
            <v>12.883017499999999</v>
          </cell>
          <cell r="N29">
            <v>9.1262706000000016</v>
          </cell>
          <cell r="O29">
            <v>319.53587010000001</v>
          </cell>
        </row>
        <row r="30">
          <cell r="B30">
            <v>2292</v>
          </cell>
          <cell r="C30" t="str">
            <v>LAUKHAN</v>
          </cell>
          <cell r="D30">
            <v>23.051878695999999</v>
          </cell>
          <cell r="E30">
            <v>20.213843859999997</v>
          </cell>
          <cell r="F30">
            <v>0.72604183599999994</v>
          </cell>
          <cell r="G30">
            <v>2.111993</v>
          </cell>
          <cell r="H30">
            <v>8.1185839430000009</v>
          </cell>
          <cell r="I30">
            <v>6.27</v>
          </cell>
          <cell r="J30">
            <v>4.0999999999999996</v>
          </cell>
          <cell r="K30">
            <v>1.9</v>
          </cell>
          <cell r="L30">
            <v>2.09</v>
          </cell>
          <cell r="M30">
            <v>16.117450599999998</v>
          </cell>
          <cell r="N30">
            <v>5.7627968999999997</v>
          </cell>
          <cell r="O30">
            <v>452.9581493</v>
          </cell>
        </row>
        <row r="31">
          <cell r="B31">
            <v>2295</v>
          </cell>
          <cell r="C31" t="str">
            <v>INERWA</v>
          </cell>
          <cell r="D31">
            <v>18.225626072999997</v>
          </cell>
          <cell r="E31">
            <v>16.533923314999999</v>
          </cell>
          <cell r="F31">
            <v>0.44696105799999997</v>
          </cell>
          <cell r="G31">
            <v>1.2447417000000001</v>
          </cell>
          <cell r="H31">
            <v>10.386987667000001</v>
          </cell>
          <cell r="I31">
            <v>9.39</v>
          </cell>
          <cell r="J31">
            <v>7.74</v>
          </cell>
          <cell r="K31">
            <v>1.36</v>
          </cell>
          <cell r="L31">
            <v>1.27</v>
          </cell>
          <cell r="M31">
            <v>25.689590000000003</v>
          </cell>
          <cell r="N31">
            <v>6.9252424000000001</v>
          </cell>
          <cell r="O31">
            <v>433.05224950000002</v>
          </cell>
        </row>
        <row r="32">
          <cell r="B32">
            <v>2296</v>
          </cell>
          <cell r="C32" t="str">
            <v>BANAUL</v>
          </cell>
          <cell r="D32">
            <v>65.721629851999992</v>
          </cell>
          <cell r="E32">
            <v>57.118773305000005</v>
          </cell>
          <cell r="F32">
            <v>1.4153590810000003</v>
          </cell>
          <cell r="G32">
            <v>7.1874974659999999</v>
          </cell>
          <cell r="H32">
            <v>17.336214872999999</v>
          </cell>
          <cell r="I32">
            <v>14.64</v>
          </cell>
          <cell r="J32">
            <v>8.5299999999999994</v>
          </cell>
          <cell r="K32">
            <v>4.6399999999999997</v>
          </cell>
          <cell r="L32">
            <v>4.1500000000000004</v>
          </cell>
          <cell r="M32">
            <v>70.325588299999993</v>
          </cell>
          <cell r="N32">
            <v>17.198138099999998</v>
          </cell>
          <cell r="O32">
            <v>581.51611309999998</v>
          </cell>
        </row>
        <row r="33">
          <cell r="B33">
            <v>2366</v>
          </cell>
          <cell r="C33" t="str">
            <v>KAROM</v>
          </cell>
          <cell r="D33">
            <v>69.348932592999986</v>
          </cell>
          <cell r="E33">
            <v>53.138110258999994</v>
          </cell>
          <cell r="F33">
            <v>1.0518143040000001</v>
          </cell>
          <cell r="G33">
            <v>15.159008030000003</v>
          </cell>
          <cell r="H33">
            <v>15.692869919</v>
          </cell>
          <cell r="I33">
            <v>13.63</v>
          </cell>
          <cell r="J33">
            <v>9.73</v>
          </cell>
          <cell r="K33">
            <v>3.38</v>
          </cell>
          <cell r="L33">
            <v>2.52</v>
          </cell>
          <cell r="M33">
            <v>81.598024800000005</v>
          </cell>
          <cell r="N33">
            <v>9.3017778</v>
          </cell>
          <cell r="O33">
            <v>716.22574040000006</v>
          </cell>
        </row>
        <row r="34">
          <cell r="B34">
            <v>2400</v>
          </cell>
          <cell r="C34" t="str">
            <v>BHITTI</v>
          </cell>
          <cell r="D34">
            <v>94.005871550999998</v>
          </cell>
          <cell r="E34">
            <v>70.905657822000009</v>
          </cell>
          <cell r="F34">
            <v>1.3935339289999995</v>
          </cell>
          <cell r="G34">
            <v>21.706679800000003</v>
          </cell>
          <cell r="H34">
            <v>14.849167812999999</v>
          </cell>
          <cell r="I34">
            <v>11.22</v>
          </cell>
          <cell r="J34">
            <v>7.2</v>
          </cell>
          <cell r="K34">
            <v>2.75</v>
          </cell>
          <cell r="L34">
            <v>4.8600000000000003</v>
          </cell>
          <cell r="M34">
            <v>102.29570460000002</v>
          </cell>
          <cell r="N34">
            <v>12.6336675</v>
          </cell>
          <cell r="O34">
            <v>952.22039310000002</v>
          </cell>
        </row>
        <row r="35">
          <cell r="B35">
            <v>2513</v>
          </cell>
          <cell r="C35" t="str">
            <v>MOTIHARI</v>
          </cell>
          <cell r="D35">
            <v>180.83010444499999</v>
          </cell>
          <cell r="E35">
            <v>119.76198492399999</v>
          </cell>
          <cell r="F35">
            <v>13.340387620999998</v>
          </cell>
          <cell r="G35">
            <v>47.727731900000002</v>
          </cell>
          <cell r="H35">
            <v>41.104324789000003</v>
          </cell>
          <cell r="I35">
            <v>27.69</v>
          </cell>
          <cell r="J35">
            <v>15.86</v>
          </cell>
          <cell r="K35">
            <v>8.1</v>
          </cell>
          <cell r="L35">
            <v>16.940000000000001</v>
          </cell>
          <cell r="M35">
            <v>175.76063260000001</v>
          </cell>
          <cell r="N35">
            <v>20.069715899999998</v>
          </cell>
          <cell r="O35">
            <v>1198.2761700999999</v>
          </cell>
        </row>
        <row r="36">
          <cell r="B36">
            <v>3002</v>
          </cell>
          <cell r="C36" t="str">
            <v>RAJAPUR</v>
          </cell>
          <cell r="D36">
            <v>92.400189160000011</v>
          </cell>
          <cell r="E36">
            <v>66.925947491999992</v>
          </cell>
          <cell r="F36">
            <v>0.83181276799999981</v>
          </cell>
          <cell r="G36">
            <v>24.642428899999999</v>
          </cell>
          <cell r="H36">
            <v>12.23997322</v>
          </cell>
          <cell r="I36">
            <v>8.89</v>
          </cell>
          <cell r="J36">
            <v>7.58</v>
          </cell>
          <cell r="K36">
            <v>0.38</v>
          </cell>
          <cell r="L36">
            <v>4.2699999999999996</v>
          </cell>
          <cell r="M36">
            <v>79.770821100000006</v>
          </cell>
          <cell r="N36">
            <v>8.4340767999999997</v>
          </cell>
          <cell r="O36">
            <v>580.27911859999995</v>
          </cell>
        </row>
        <row r="37">
          <cell r="B37">
            <v>3938</v>
          </cell>
          <cell r="C37" t="str">
            <v>GOPALGANJ</v>
          </cell>
          <cell r="D37">
            <v>160.36704561199997</v>
          </cell>
          <cell r="E37">
            <v>105.641586851</v>
          </cell>
          <cell r="F37">
            <v>21.60697927</v>
          </cell>
          <cell r="G37">
            <v>33.118479491000002</v>
          </cell>
          <cell r="H37">
            <v>37.206004307000001</v>
          </cell>
          <cell r="I37">
            <v>29.71</v>
          </cell>
          <cell r="J37">
            <v>14.96</v>
          </cell>
          <cell r="K37">
            <v>11.01</v>
          </cell>
          <cell r="L37">
            <v>10.77</v>
          </cell>
          <cell r="M37">
            <v>153.94867149999999</v>
          </cell>
          <cell r="N37">
            <v>23.506719199999999</v>
          </cell>
          <cell r="O37">
            <v>1510.7685101</v>
          </cell>
        </row>
        <row r="38">
          <cell r="B38">
            <v>3939</v>
          </cell>
          <cell r="C38" t="str">
            <v>BETTIAH</v>
          </cell>
          <cell r="D38">
            <v>225.10630021999998</v>
          </cell>
          <cell r="E38">
            <v>178.41933281599998</v>
          </cell>
          <cell r="F38">
            <v>14.567084504</v>
          </cell>
          <cell r="G38">
            <v>32.1198829</v>
          </cell>
          <cell r="H38">
            <v>79.607382215999991</v>
          </cell>
          <cell r="I38">
            <v>65.5</v>
          </cell>
          <cell r="J38">
            <v>43.48</v>
          </cell>
          <cell r="K38">
            <v>17.63</v>
          </cell>
          <cell r="L38">
            <v>18.22</v>
          </cell>
          <cell r="M38">
            <v>115.34279720000001</v>
          </cell>
          <cell r="N38">
            <v>28.835057800000001</v>
          </cell>
          <cell r="O38">
            <v>1493.2687873</v>
          </cell>
        </row>
        <row r="39">
          <cell r="B39">
            <v>4108</v>
          </cell>
          <cell r="C39" t="str">
            <v>RAXAUL</v>
          </cell>
          <cell r="D39">
            <v>55.556392380999995</v>
          </cell>
          <cell r="E39">
            <v>35.419198559999998</v>
          </cell>
          <cell r="F39">
            <v>2.0496524199999997</v>
          </cell>
          <cell r="G39">
            <v>18.087541400999999</v>
          </cell>
          <cell r="H39">
            <v>17.880139530000001</v>
          </cell>
          <cell r="I39">
            <v>16.12</v>
          </cell>
          <cell r="J39">
            <v>13.51</v>
          </cell>
          <cell r="K39">
            <v>1.8</v>
          </cell>
          <cell r="L39">
            <v>2.5499999999999998</v>
          </cell>
          <cell r="M39">
            <v>19.376965200000001</v>
          </cell>
          <cell r="N39">
            <v>7.4397301000000002</v>
          </cell>
          <cell r="O39">
            <v>1445.3144382</v>
          </cell>
        </row>
        <row r="40">
          <cell r="B40">
            <v>4745</v>
          </cell>
          <cell r="C40" t="str">
            <v>MIRGANJ</v>
          </cell>
          <cell r="D40">
            <v>133.44362692300001</v>
          </cell>
          <cell r="E40">
            <v>97.204810612000003</v>
          </cell>
          <cell r="F40">
            <v>1.2957574360000002</v>
          </cell>
          <cell r="G40">
            <v>34.943058874999998</v>
          </cell>
          <cell r="H40">
            <v>12.908808612999998</v>
          </cell>
          <cell r="I40">
            <v>10.07</v>
          </cell>
          <cell r="J40">
            <v>4.83</v>
          </cell>
          <cell r="K40">
            <v>4.34</v>
          </cell>
          <cell r="L40">
            <v>3.73</v>
          </cell>
          <cell r="M40">
            <v>116.2816967</v>
          </cell>
          <cell r="N40">
            <v>20.942013899999999</v>
          </cell>
          <cell r="O40">
            <v>531.64524440000002</v>
          </cell>
        </row>
        <row r="41">
          <cell r="B41">
            <v>4992</v>
          </cell>
          <cell r="C41" t="str">
            <v>SITAMARHI</v>
          </cell>
          <cell r="D41">
            <v>78.91379756900001</v>
          </cell>
          <cell r="E41">
            <v>53.631433367000007</v>
          </cell>
          <cell r="F41">
            <v>3.969364417</v>
          </cell>
          <cell r="G41">
            <v>21.312999784999999</v>
          </cell>
          <cell r="H41">
            <v>28.858217694</v>
          </cell>
          <cell r="I41">
            <v>23.09</v>
          </cell>
          <cell r="J41">
            <v>3.8</v>
          </cell>
          <cell r="K41">
            <v>14.29</v>
          </cell>
          <cell r="L41">
            <v>10.72</v>
          </cell>
          <cell r="M41">
            <v>80.285728899999995</v>
          </cell>
          <cell r="N41">
            <v>25.857275800000004</v>
          </cell>
          <cell r="O41">
            <v>639.47063379999997</v>
          </cell>
        </row>
        <row r="42">
          <cell r="B42">
            <v>4993</v>
          </cell>
          <cell r="C42" t="str">
            <v>SHEOHAR</v>
          </cell>
          <cell r="D42">
            <v>33.666643744999995</v>
          </cell>
          <cell r="E42">
            <v>26.006015325000003</v>
          </cell>
          <cell r="F42">
            <v>4.9351894199999995</v>
          </cell>
          <cell r="G42">
            <v>2.7254390000000002</v>
          </cell>
          <cell r="H42">
            <v>14.711431216999999</v>
          </cell>
          <cell r="I42">
            <v>13.82</v>
          </cell>
          <cell r="J42">
            <v>7.38</v>
          </cell>
          <cell r="K42">
            <v>4.6399999999999997</v>
          </cell>
          <cell r="L42">
            <v>2.64</v>
          </cell>
          <cell r="M42">
            <v>33.0203013</v>
          </cell>
          <cell r="N42">
            <v>7.5510462</v>
          </cell>
          <cell r="O42">
            <v>1119.6878956</v>
          </cell>
        </row>
        <row r="43">
          <cell r="B43">
            <v>5974</v>
          </cell>
          <cell r="C43" t="str">
            <v>KASBA MEHSI</v>
          </cell>
          <cell r="D43">
            <v>27.937880781</v>
          </cell>
          <cell r="E43">
            <v>22.006124415999999</v>
          </cell>
          <cell r="F43">
            <v>0.55132186499999991</v>
          </cell>
          <cell r="G43">
            <v>5.3804344999999998</v>
          </cell>
          <cell r="H43">
            <v>5.2361571539999998</v>
          </cell>
          <cell r="I43">
            <v>3.84</v>
          </cell>
          <cell r="J43">
            <v>1.68</v>
          </cell>
          <cell r="K43">
            <v>1.88</v>
          </cell>
          <cell r="L43">
            <v>1.67</v>
          </cell>
          <cell r="M43">
            <v>33.596046699999995</v>
          </cell>
          <cell r="N43">
            <v>11.2496814</v>
          </cell>
          <cell r="O43">
            <v>44.3990279</v>
          </cell>
        </row>
        <row r="44">
          <cell r="B44">
            <v>6030</v>
          </cell>
          <cell r="C44" t="str">
            <v>JAGTAULI</v>
          </cell>
          <cell r="D44">
            <v>8.3243445220000005</v>
          </cell>
          <cell r="E44">
            <v>7.0535960390000003</v>
          </cell>
          <cell r="F44">
            <v>0.16082838299999999</v>
          </cell>
          <cell r="G44">
            <v>1.1099200999999999</v>
          </cell>
          <cell r="H44">
            <v>0.69852945700000002</v>
          </cell>
          <cell r="I44">
            <v>0.4</v>
          </cell>
          <cell r="J44">
            <v>0.27</v>
          </cell>
          <cell r="K44">
            <v>0.12</v>
          </cell>
          <cell r="L44">
            <v>0.3</v>
          </cell>
          <cell r="M44">
            <v>1.7773038000000001</v>
          </cell>
          <cell r="N44">
            <v>2.3339257999999998</v>
          </cell>
          <cell r="O44">
            <v>8.1589399999999992E-2</v>
          </cell>
        </row>
        <row r="45">
          <cell r="B45">
            <v>7164</v>
          </cell>
          <cell r="C45" t="str">
            <v xml:space="preserve">NARAIPUR </v>
          </cell>
          <cell r="D45">
            <v>69.923193773999998</v>
          </cell>
          <cell r="E45">
            <v>48.621299216999994</v>
          </cell>
          <cell r="F45">
            <v>1.6663851570000003</v>
          </cell>
          <cell r="G45">
            <v>19.6355094</v>
          </cell>
          <cell r="H45">
            <v>14.420041074</v>
          </cell>
          <cell r="I45">
            <v>11.95</v>
          </cell>
          <cell r="J45">
            <v>5.51</v>
          </cell>
          <cell r="K45">
            <v>5.78</v>
          </cell>
          <cell r="L45">
            <v>3.04</v>
          </cell>
          <cell r="M45">
            <v>75.188944899999996</v>
          </cell>
          <cell r="N45">
            <v>24.508979100000001</v>
          </cell>
          <cell r="O45">
            <v>423.65469310000003</v>
          </cell>
        </row>
        <row r="46">
          <cell r="B46">
            <v>7211</v>
          </cell>
          <cell r="C46" t="str">
            <v>CHAKIYA</v>
          </cell>
          <cell r="D46">
            <v>90.519803195000009</v>
          </cell>
          <cell r="E46">
            <v>70.941146693000007</v>
          </cell>
          <cell r="F46">
            <v>3.4652731019999998</v>
          </cell>
          <cell r="G46">
            <v>16.1133834</v>
          </cell>
          <cell r="H46">
            <v>6.1270943730000003</v>
          </cell>
          <cell r="I46">
            <v>4.1100000000000003</v>
          </cell>
          <cell r="J46">
            <v>2.25</v>
          </cell>
          <cell r="K46">
            <v>1.2</v>
          </cell>
          <cell r="L46">
            <v>2.66</v>
          </cell>
          <cell r="M46">
            <v>84.6814076</v>
          </cell>
          <cell r="N46">
            <v>19.884513399999999</v>
          </cell>
          <cell r="O46">
            <v>95.2388215</v>
          </cell>
        </row>
        <row r="47">
          <cell r="B47">
            <v>7212</v>
          </cell>
          <cell r="C47" t="str">
            <v>NARKATIYAGANJ</v>
          </cell>
          <cell r="D47">
            <v>61.618595010999996</v>
          </cell>
          <cell r="E47">
            <v>44.604510366000007</v>
          </cell>
          <cell r="F47">
            <v>1.7494783719999998</v>
          </cell>
          <cell r="G47">
            <v>15.264606273</v>
          </cell>
          <cell r="H47">
            <v>17.928341922999998</v>
          </cell>
          <cell r="I47">
            <v>14.8</v>
          </cell>
          <cell r="J47">
            <v>3.04</v>
          </cell>
          <cell r="K47">
            <v>10.76</v>
          </cell>
          <cell r="L47">
            <v>4.1100000000000003</v>
          </cell>
          <cell r="M47">
            <v>58.909225099999993</v>
          </cell>
          <cell r="N47">
            <v>17.057383299999998</v>
          </cell>
          <cell r="O47">
            <v>488.9216169</v>
          </cell>
        </row>
        <row r="48">
          <cell r="B48">
            <v>7214</v>
          </cell>
          <cell r="C48" t="str">
            <v>SURSAND</v>
          </cell>
          <cell r="D48">
            <v>43.346679466000005</v>
          </cell>
          <cell r="E48">
            <v>36.690144914999998</v>
          </cell>
          <cell r="F48">
            <v>2.4985910509999996</v>
          </cell>
          <cell r="G48">
            <v>4.1579435</v>
          </cell>
          <cell r="H48">
            <v>10.247492712000001</v>
          </cell>
          <cell r="I48">
            <v>8.74</v>
          </cell>
          <cell r="J48">
            <v>3.08</v>
          </cell>
          <cell r="K48">
            <v>3.89</v>
          </cell>
          <cell r="L48">
            <v>2.73</v>
          </cell>
          <cell r="M48">
            <v>47.168598199999998</v>
          </cell>
          <cell r="N48">
            <v>15.437206800000002</v>
          </cell>
          <cell r="O48">
            <v>385.83715719999998</v>
          </cell>
        </row>
        <row r="49">
          <cell r="B49">
            <v>7323</v>
          </cell>
          <cell r="C49" t="str">
            <v>BHORE</v>
          </cell>
          <cell r="D49">
            <v>86.308731504999997</v>
          </cell>
          <cell r="E49">
            <v>74.238571348000008</v>
          </cell>
          <cell r="F49">
            <v>0.79600746700000002</v>
          </cell>
          <cell r="G49">
            <v>11.274152690000001</v>
          </cell>
          <cell r="H49">
            <v>4.4753482840000007</v>
          </cell>
          <cell r="I49">
            <v>3.28</v>
          </cell>
          <cell r="J49">
            <v>1.41</v>
          </cell>
          <cell r="K49">
            <v>1.41</v>
          </cell>
          <cell r="L49">
            <v>1.54</v>
          </cell>
          <cell r="M49">
            <v>107.7062097</v>
          </cell>
          <cell r="N49">
            <v>12.997093400000001</v>
          </cell>
          <cell r="O49">
            <v>94.946471500000001</v>
          </cell>
        </row>
        <row r="50">
          <cell r="B50">
            <v>7958</v>
          </cell>
          <cell r="C50" t="str">
            <v>RAMPUR SAIDPUR RUNI</v>
          </cell>
          <cell r="D50">
            <v>33.522699387999999</v>
          </cell>
          <cell r="E50">
            <v>26.796472702000003</v>
          </cell>
          <cell r="F50">
            <v>1.1381783860000001</v>
          </cell>
          <cell r="G50">
            <v>5.5880483000000005</v>
          </cell>
          <cell r="H50">
            <v>5.3514671999999992</v>
          </cell>
          <cell r="I50">
            <v>3.74</v>
          </cell>
          <cell r="J50">
            <v>1.1200000000000001</v>
          </cell>
          <cell r="K50">
            <v>1.84</v>
          </cell>
          <cell r="L50">
            <v>2.39</v>
          </cell>
          <cell r="M50">
            <v>27.475191500000001</v>
          </cell>
          <cell r="N50">
            <v>8.6212831999999988</v>
          </cell>
          <cell r="O50">
            <v>143.0271832</v>
          </cell>
        </row>
        <row r="51">
          <cell r="B51">
            <v>8899</v>
          </cell>
          <cell r="C51" t="str">
            <v>BATHUA BAZAR</v>
          </cell>
          <cell r="D51">
            <v>29.962617641000001</v>
          </cell>
          <cell r="E51">
            <v>26.173514132000001</v>
          </cell>
          <cell r="F51">
            <v>0.44256610900000004</v>
          </cell>
          <cell r="G51">
            <v>3.3465374000000003</v>
          </cell>
          <cell r="H51">
            <v>1.159828262</v>
          </cell>
          <cell r="I51">
            <v>0.67</v>
          </cell>
          <cell r="J51">
            <v>0.18</v>
          </cell>
          <cell r="K51">
            <v>0.48</v>
          </cell>
          <cell r="L51">
            <v>0.49</v>
          </cell>
          <cell r="M51">
            <v>37.529585499999996</v>
          </cell>
          <cell r="N51">
            <v>8.4388618999999991</v>
          </cell>
          <cell r="O51">
            <v>2.5669184</v>
          </cell>
        </row>
        <row r="52">
          <cell r="B52">
            <v>8902</v>
          </cell>
          <cell r="C52" t="str">
            <v>PUPRI</v>
          </cell>
          <cell r="D52">
            <v>30.926280199000004</v>
          </cell>
          <cell r="E52">
            <v>21.109848198999998</v>
          </cell>
          <cell r="F52">
            <v>5.1438748319999998</v>
          </cell>
          <cell r="G52">
            <v>4.672557168</v>
          </cell>
          <cell r="H52">
            <v>6.5530629039999999</v>
          </cell>
          <cell r="I52">
            <v>4.95</v>
          </cell>
          <cell r="J52">
            <v>0.41</v>
          </cell>
          <cell r="K52">
            <v>3.94</v>
          </cell>
          <cell r="L52">
            <v>2.2000000000000002</v>
          </cell>
          <cell r="M52">
            <v>34.079620899999995</v>
          </cell>
          <cell r="N52">
            <v>11.171158200000001</v>
          </cell>
          <cell r="O52">
            <v>125.4320893</v>
          </cell>
        </row>
        <row r="53">
          <cell r="B53">
            <v>9024</v>
          </cell>
          <cell r="C53" t="str">
            <v>SITAMARHI DUMRA</v>
          </cell>
          <cell r="D53">
            <v>31.198643012000002</v>
          </cell>
          <cell r="E53">
            <v>15.304277773999999</v>
          </cell>
          <cell r="F53">
            <v>9.2298840690000006</v>
          </cell>
          <cell r="G53">
            <v>6.6644811689999992</v>
          </cell>
          <cell r="H53">
            <v>7.8374845489999991</v>
          </cell>
          <cell r="I53">
            <v>5.18</v>
          </cell>
          <cell r="J53">
            <v>0.78</v>
          </cell>
          <cell r="K53">
            <v>3.61</v>
          </cell>
          <cell r="L53">
            <v>3.44</v>
          </cell>
          <cell r="M53">
            <v>33.694430199999999</v>
          </cell>
          <cell r="N53">
            <v>4.8995056000000003</v>
          </cell>
          <cell r="O53">
            <v>162.0110579</v>
          </cell>
        </row>
        <row r="54">
          <cell r="B54">
            <v>9881</v>
          </cell>
          <cell r="C54" t="str">
            <v>BARIYARPUR</v>
          </cell>
          <cell r="D54">
            <v>37.889980545999997</v>
          </cell>
          <cell r="E54">
            <v>22.622424793999997</v>
          </cell>
          <cell r="F54">
            <v>3.0772906519999998</v>
          </cell>
          <cell r="G54">
            <v>12.1902651</v>
          </cell>
          <cell r="H54">
            <v>27.008558494999999</v>
          </cell>
          <cell r="I54">
            <v>20.12</v>
          </cell>
          <cell r="J54">
            <v>13.81</v>
          </cell>
          <cell r="K54">
            <v>4.08</v>
          </cell>
          <cell r="L54">
            <v>9.09</v>
          </cell>
          <cell r="M54">
            <v>32.329920600000001</v>
          </cell>
          <cell r="N54">
            <v>8.5547809000000008</v>
          </cell>
          <cell r="O54">
            <v>210.47192340000001</v>
          </cell>
        </row>
        <row r="55">
          <cell r="B55">
            <v>9908</v>
          </cell>
          <cell r="C55" t="str">
            <v>NAUWADIH</v>
          </cell>
          <cell r="D55">
            <v>31.706513358999995</v>
          </cell>
          <cell r="E55">
            <v>25.397639309999999</v>
          </cell>
          <cell r="F55">
            <v>2.9564544169999998</v>
          </cell>
          <cell r="G55">
            <v>3.3524196319999997</v>
          </cell>
          <cell r="H55">
            <v>11.290113555</v>
          </cell>
          <cell r="I55">
            <v>9.2799999999999994</v>
          </cell>
          <cell r="J55">
            <v>4.6900000000000004</v>
          </cell>
          <cell r="K55">
            <v>3.64</v>
          </cell>
          <cell r="L55">
            <v>2.93</v>
          </cell>
          <cell r="M55">
            <v>49.813095000000004</v>
          </cell>
          <cell r="N55">
            <v>13.388905800000002</v>
          </cell>
          <cell r="O55">
            <v>234.3829609</v>
          </cell>
        </row>
        <row r="56">
          <cell r="B56">
            <v>9911</v>
          </cell>
          <cell r="C56" t="str">
            <v>SUP.RD.BETTIAH</v>
          </cell>
          <cell r="D56">
            <v>27.713749458999995</v>
          </cell>
          <cell r="E56">
            <v>21.422817929999997</v>
          </cell>
          <cell r="F56">
            <v>0.50644622900000003</v>
          </cell>
          <cell r="G56">
            <v>5.7844853000000001</v>
          </cell>
          <cell r="H56">
            <v>5.3981677169999998</v>
          </cell>
          <cell r="I56">
            <v>3.96</v>
          </cell>
          <cell r="J56">
            <v>1.26</v>
          </cell>
          <cell r="K56">
            <v>2.4300000000000002</v>
          </cell>
          <cell r="L56">
            <v>1.7</v>
          </cell>
          <cell r="M56">
            <v>21.165709399999997</v>
          </cell>
          <cell r="N56">
            <v>9.2825547999999998</v>
          </cell>
          <cell r="O56">
            <v>144.53843710000001</v>
          </cell>
        </row>
        <row r="57">
          <cell r="B57">
            <v>9912</v>
          </cell>
          <cell r="C57" t="str">
            <v>ST RD SIWAN</v>
          </cell>
          <cell r="D57">
            <v>66.379236188999997</v>
          </cell>
          <cell r="E57">
            <v>45.611461616999996</v>
          </cell>
          <cell r="F57">
            <v>3.5554222579999997</v>
          </cell>
          <cell r="G57">
            <v>17.212352313999997</v>
          </cell>
          <cell r="H57">
            <v>10.973130934999999</v>
          </cell>
          <cell r="I57">
            <v>8.44</v>
          </cell>
          <cell r="J57">
            <v>1.48</v>
          </cell>
          <cell r="K57">
            <v>6.27</v>
          </cell>
          <cell r="L57">
            <v>3.09</v>
          </cell>
          <cell r="M57">
            <v>52.444424999999995</v>
          </cell>
          <cell r="N57">
            <v>13.466968999999999</v>
          </cell>
          <cell r="O57">
            <v>201.9355554</v>
          </cell>
        </row>
        <row r="58">
          <cell r="B58">
            <v>9950</v>
          </cell>
          <cell r="C58" t="str">
            <v>RAMNAGAR</v>
          </cell>
          <cell r="D58">
            <v>21.025995548000001</v>
          </cell>
          <cell r="E58">
            <v>17.351080392</v>
          </cell>
          <cell r="F58">
            <v>1.2741889559999999</v>
          </cell>
          <cell r="G58">
            <v>2.4007261999999998</v>
          </cell>
          <cell r="H58">
            <v>4.5499987859999997</v>
          </cell>
          <cell r="I58">
            <v>2.29</v>
          </cell>
          <cell r="J58">
            <v>0.28999999999999998</v>
          </cell>
          <cell r="K58">
            <v>1.48</v>
          </cell>
          <cell r="L58">
            <v>2.67</v>
          </cell>
          <cell r="M58">
            <v>21.765088900000002</v>
          </cell>
          <cell r="N58">
            <v>8.304860699999999</v>
          </cell>
          <cell r="O58">
            <v>19.831525800000001</v>
          </cell>
        </row>
        <row r="59">
          <cell r="B59">
            <v>9951</v>
          </cell>
          <cell r="C59" t="str">
            <v>SASAMUSA</v>
          </cell>
          <cell r="D59">
            <v>33.029717611000002</v>
          </cell>
          <cell r="E59">
            <v>25.124967766000001</v>
          </cell>
          <cell r="F59">
            <v>1.0497297449999998</v>
          </cell>
          <cell r="G59">
            <v>6.8550201000000008</v>
          </cell>
          <cell r="H59">
            <v>4.4186412439999998</v>
          </cell>
          <cell r="I59">
            <v>3.49</v>
          </cell>
          <cell r="J59">
            <v>1.47</v>
          </cell>
          <cell r="K59">
            <v>1.59</v>
          </cell>
          <cell r="L59">
            <v>1.36</v>
          </cell>
          <cell r="M59">
            <v>41.4100179</v>
          </cell>
          <cell r="N59">
            <v>7.1013742999999998</v>
          </cell>
          <cell r="O59">
            <v>60.812623099999996</v>
          </cell>
        </row>
        <row r="60">
          <cell r="B60">
            <v>6352</v>
          </cell>
          <cell r="C60" t="str">
            <v>Katya</v>
          </cell>
          <cell r="D60">
            <v>13.492360593000001</v>
          </cell>
          <cell r="E60">
            <v>10.823819422</v>
          </cell>
          <cell r="F60">
            <v>0.90255727100000016</v>
          </cell>
          <cell r="G60">
            <v>1.7659838999999999</v>
          </cell>
          <cell r="H60">
            <v>1.6977866619999999</v>
          </cell>
          <cell r="I60">
            <v>0.52</v>
          </cell>
          <cell r="J60">
            <v>0.11</v>
          </cell>
          <cell r="K60">
            <v>0.93</v>
          </cell>
          <cell r="L60">
            <v>0.65</v>
          </cell>
          <cell r="M60">
            <v>10.782793700000001</v>
          </cell>
          <cell r="N60">
            <v>3.9939149999999994</v>
          </cell>
          <cell r="O60">
            <v>4.82893E-2</v>
          </cell>
        </row>
        <row r="61">
          <cell r="B61">
            <v>6583</v>
          </cell>
          <cell r="C61" t="str">
            <v>Majorganj</v>
          </cell>
          <cell r="D61">
            <v>7.3614874659999998</v>
          </cell>
          <cell r="E61">
            <v>5.756801394</v>
          </cell>
          <cell r="F61">
            <v>0.42196657199999998</v>
          </cell>
          <cell r="G61">
            <v>1.1827195000000001</v>
          </cell>
          <cell r="H61">
            <v>2.427640598</v>
          </cell>
          <cell r="I61">
            <v>0.85</v>
          </cell>
          <cell r="J61">
            <v>0.16</v>
          </cell>
          <cell r="K61">
            <v>0.51</v>
          </cell>
          <cell r="L61">
            <v>1.61</v>
          </cell>
          <cell r="M61">
            <v>6.0103233999999999</v>
          </cell>
          <cell r="N61">
            <v>3.4818688</v>
          </cell>
          <cell r="O61">
            <v>0</v>
          </cell>
        </row>
        <row r="62">
          <cell r="B62">
            <v>9309</v>
          </cell>
          <cell r="C62" t="str">
            <v>MAHAMADPUR</v>
          </cell>
          <cell r="D62">
            <v>1.5379298779999999</v>
          </cell>
          <cell r="E62">
            <v>1.4843206200000001</v>
          </cell>
          <cell r="F62">
            <v>7.2955800000000005E-4</v>
          </cell>
          <cell r="G62">
            <v>5.2879699999999995E-2</v>
          </cell>
          <cell r="H62">
            <v>6.7080003999999999E-2</v>
          </cell>
          <cell r="I62">
            <v>0</v>
          </cell>
          <cell r="J62">
            <v>0</v>
          </cell>
          <cell r="K62">
            <v>0</v>
          </cell>
          <cell r="L62">
            <v>7.0000000000000007E-2</v>
          </cell>
          <cell r="M62">
            <v>-6.17</v>
          </cell>
          <cell r="N62">
            <v>0.36</v>
          </cell>
          <cell r="O62">
            <v>0</v>
          </cell>
        </row>
      </sheetData>
      <sheetData sheetId="14"/>
      <sheetData sheetId="15">
        <row r="1">
          <cell r="A1" t="str">
            <v>D. No</v>
          </cell>
          <cell r="B1" t="str">
            <v>Name Of Branch</v>
          </cell>
          <cell r="C1" t="str">
            <v>Status</v>
          </cell>
          <cell r="D1" t="str">
            <v>CAT</v>
          </cell>
          <cell r="E1" t="str">
            <v>Dep</v>
          </cell>
          <cell r="F1" t="str">
            <v>SF</v>
          </cell>
          <cell r="G1" t="str">
            <v>CA</v>
          </cell>
          <cell r="H1" t="str">
            <v>TD</v>
          </cell>
          <cell r="I1" t="str">
            <v>ADV</v>
          </cell>
          <cell r="J1" t="str">
            <v>PS</v>
          </cell>
          <cell r="K1" t="str">
            <v>AGR</v>
          </cell>
          <cell r="L1" t="str">
            <v>MSME</v>
          </cell>
          <cell r="M1" t="str">
            <v>RETAIL</v>
          </cell>
          <cell r="N1" t="str">
            <v>PROFIT</v>
          </cell>
          <cell r="O1" t="str">
            <v>FBI</v>
          </cell>
          <cell r="P1" t="str">
            <v>NPA</v>
          </cell>
        </row>
        <row r="2">
          <cell r="A2">
            <v>1</v>
          </cell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  <cell r="P2">
            <v>16</v>
          </cell>
        </row>
        <row r="3">
          <cell r="A3">
            <v>349</v>
          </cell>
          <cell r="B3" t="str">
            <v>MAHARAJGANJ</v>
          </cell>
          <cell r="C3" t="str">
            <v>SU</v>
          </cell>
          <cell r="D3" t="str">
            <v>M</v>
          </cell>
          <cell r="E3">
            <v>147.13576014</v>
          </cell>
          <cell r="F3">
            <v>106.15655853900002</v>
          </cell>
          <cell r="G3">
            <v>4.6397531900000004</v>
          </cell>
          <cell r="H3">
            <v>37.303707911000004</v>
          </cell>
          <cell r="I3">
            <v>17.017505352000001</v>
          </cell>
          <cell r="J3">
            <v>12.36</v>
          </cell>
          <cell r="K3">
            <v>6.83</v>
          </cell>
          <cell r="L3">
            <v>2.83</v>
          </cell>
          <cell r="M3">
            <v>7.33</v>
          </cell>
          <cell r="N3">
            <v>2.6298127300000003</v>
          </cell>
          <cell r="O3">
            <v>0.39625604600000003</v>
          </cell>
          <cell r="P3">
            <v>9.51</v>
          </cell>
        </row>
        <row r="4">
          <cell r="A4">
            <v>1014</v>
          </cell>
          <cell r="B4" t="str">
            <v>ASAON</v>
          </cell>
          <cell r="C4" t="str">
            <v>R</v>
          </cell>
          <cell r="D4" t="str">
            <v>M</v>
          </cell>
          <cell r="E4">
            <v>83.363034253999999</v>
          </cell>
          <cell r="F4">
            <v>59.045456541999989</v>
          </cell>
          <cell r="G4">
            <v>0.68301265700000013</v>
          </cell>
          <cell r="H4">
            <v>23.667129655000004</v>
          </cell>
          <cell r="I4">
            <v>13.587941112000001</v>
          </cell>
          <cell r="J4">
            <v>10.41</v>
          </cell>
          <cell r="K4">
            <v>6.03</v>
          </cell>
          <cell r="L4">
            <v>2.88</v>
          </cell>
          <cell r="M4">
            <v>4.47</v>
          </cell>
          <cell r="N4">
            <v>1.8388056649999998</v>
          </cell>
          <cell r="O4">
            <v>0.21598282699999999</v>
          </cell>
          <cell r="P4">
            <v>7.18</v>
          </cell>
        </row>
        <row r="5">
          <cell r="A5">
            <v>1225</v>
          </cell>
          <cell r="B5" t="str">
            <v>B.HAT</v>
          </cell>
          <cell r="C5" t="str">
            <v>R</v>
          </cell>
          <cell r="D5" t="str">
            <v>M</v>
          </cell>
          <cell r="E5">
            <v>123.70840289000002</v>
          </cell>
          <cell r="F5">
            <v>92.37710181300001</v>
          </cell>
          <cell r="G5">
            <v>1.4647787770000003</v>
          </cell>
          <cell r="H5">
            <v>29.9840819</v>
          </cell>
          <cell r="I5">
            <v>6.3601825090000004</v>
          </cell>
          <cell r="J5">
            <v>4.72</v>
          </cell>
          <cell r="K5">
            <v>2.78</v>
          </cell>
          <cell r="L5">
            <v>0.31</v>
          </cell>
          <cell r="M5">
            <v>3.18</v>
          </cell>
          <cell r="N5">
            <v>2.7890922309999997</v>
          </cell>
          <cell r="O5">
            <v>0.220125392</v>
          </cell>
          <cell r="P5">
            <v>3.42</v>
          </cell>
        </row>
        <row r="6">
          <cell r="A6">
            <v>1441</v>
          </cell>
          <cell r="B6" t="str">
            <v>CHITTAULI</v>
          </cell>
          <cell r="C6" t="str">
            <v>R</v>
          </cell>
          <cell r="D6" t="str">
            <v>L</v>
          </cell>
          <cell r="E6">
            <v>107.44850395599998</v>
          </cell>
          <cell r="F6">
            <v>73.116999366000002</v>
          </cell>
          <cell r="G6">
            <v>1.1962393829999995</v>
          </cell>
          <cell r="H6">
            <v>33.361767207</v>
          </cell>
          <cell r="I6">
            <v>20.948079941</v>
          </cell>
          <cell r="J6">
            <v>17.04</v>
          </cell>
          <cell r="K6">
            <v>10.95</v>
          </cell>
          <cell r="L6">
            <v>4.2699999999999996</v>
          </cell>
          <cell r="M6">
            <v>5.58</v>
          </cell>
          <cell r="N6">
            <v>2.5159704170000001</v>
          </cell>
          <cell r="O6">
            <v>0.25426801300000001</v>
          </cell>
          <cell r="P6">
            <v>11.57</v>
          </cell>
        </row>
        <row r="7">
          <cell r="A7">
            <v>1551</v>
          </cell>
          <cell r="B7" t="str">
            <v>DON</v>
          </cell>
          <cell r="C7" t="str">
            <v>R</v>
          </cell>
          <cell r="D7" t="str">
            <v>M</v>
          </cell>
          <cell r="E7">
            <v>81.276920124</v>
          </cell>
          <cell r="F7">
            <v>61.619478188000002</v>
          </cell>
          <cell r="G7">
            <v>1.773627536</v>
          </cell>
          <cell r="H7">
            <v>17.965285600000001</v>
          </cell>
          <cell r="I7">
            <v>14.978826474</v>
          </cell>
          <cell r="J7">
            <v>11.83</v>
          </cell>
          <cell r="K7">
            <v>7.94</v>
          </cell>
          <cell r="L7">
            <v>2.96</v>
          </cell>
          <cell r="M7">
            <v>4.0599999999999996</v>
          </cell>
          <cell r="N7">
            <v>2.203667115</v>
          </cell>
          <cell r="O7">
            <v>0.29713948700000004</v>
          </cell>
          <cell r="P7">
            <v>6.55</v>
          </cell>
        </row>
        <row r="8">
          <cell r="A8">
            <v>1555</v>
          </cell>
          <cell r="B8" t="str">
            <v>D.D.PUR</v>
          </cell>
          <cell r="C8" t="str">
            <v>R</v>
          </cell>
          <cell r="D8" t="str">
            <v>M</v>
          </cell>
          <cell r="E8">
            <v>85.057207462999997</v>
          </cell>
          <cell r="F8">
            <v>62.813088703999995</v>
          </cell>
          <cell r="G8">
            <v>0.46574545900000003</v>
          </cell>
          <cell r="H8">
            <v>22.034991999999999</v>
          </cell>
          <cell r="I8">
            <v>15.044560555</v>
          </cell>
          <cell r="J8">
            <v>13.72</v>
          </cell>
          <cell r="K8">
            <v>9.6199999999999992</v>
          </cell>
          <cell r="L8">
            <v>2.93</v>
          </cell>
          <cell r="M8">
            <v>2.4500000000000002</v>
          </cell>
          <cell r="N8">
            <v>1.7497996659999999</v>
          </cell>
          <cell r="O8">
            <v>0.19820211199999999</v>
          </cell>
          <cell r="P8">
            <v>11.19</v>
          </cell>
        </row>
        <row r="9">
          <cell r="A9">
            <v>1659</v>
          </cell>
          <cell r="B9" t="str">
            <v>SIWAN</v>
          </cell>
          <cell r="C9" t="str">
            <v>SU</v>
          </cell>
          <cell r="D9" t="str">
            <v>L</v>
          </cell>
          <cell r="E9">
            <v>153.348972132</v>
          </cell>
          <cell r="F9">
            <v>110.027366907</v>
          </cell>
          <cell r="G9">
            <v>3.6216124150000009</v>
          </cell>
          <cell r="H9">
            <v>40.127675810000007</v>
          </cell>
          <cell r="I9">
            <v>37.564616663000002</v>
          </cell>
          <cell r="J9">
            <v>25.95</v>
          </cell>
          <cell r="K9">
            <v>8.16</v>
          </cell>
          <cell r="L9">
            <v>12.07</v>
          </cell>
          <cell r="M9">
            <v>17.309999999999999</v>
          </cell>
          <cell r="N9">
            <v>4.0555688219999997</v>
          </cell>
          <cell r="O9">
            <v>0.45281975199999996</v>
          </cell>
          <cell r="P9">
            <v>10.43</v>
          </cell>
        </row>
        <row r="10">
          <cell r="A10">
            <v>1927</v>
          </cell>
          <cell r="B10" t="str">
            <v>GAMBHIRAR</v>
          </cell>
          <cell r="C10" t="str">
            <v>R</v>
          </cell>
          <cell r="D10" t="str">
            <v>M</v>
          </cell>
          <cell r="E10">
            <v>51.462357977000003</v>
          </cell>
          <cell r="F10">
            <v>38.132089404999995</v>
          </cell>
          <cell r="G10">
            <v>1.8875992720000001</v>
          </cell>
          <cell r="H10">
            <v>11.4860925</v>
          </cell>
          <cell r="I10">
            <v>12.006338649</v>
          </cell>
          <cell r="J10">
            <v>9.5500000000000007</v>
          </cell>
          <cell r="K10">
            <v>6.2</v>
          </cell>
          <cell r="L10">
            <v>2.12</v>
          </cell>
          <cell r="M10">
            <v>3.68</v>
          </cell>
          <cell r="N10">
            <v>1.193908594</v>
          </cell>
          <cell r="O10">
            <v>0.18170745799999999</v>
          </cell>
          <cell r="P10">
            <v>6.71</v>
          </cell>
        </row>
        <row r="11">
          <cell r="A11">
            <v>2366</v>
          </cell>
          <cell r="B11" t="str">
            <v>KAROM</v>
          </cell>
          <cell r="C11" t="str">
            <v>R</v>
          </cell>
          <cell r="D11" t="str">
            <v>M</v>
          </cell>
          <cell r="E11">
            <v>66.361008337000001</v>
          </cell>
          <cell r="F11">
            <v>49.943754190999996</v>
          </cell>
          <cell r="G11">
            <v>0.7869910160000001</v>
          </cell>
          <cell r="H11">
            <v>15.91434306</v>
          </cell>
          <cell r="I11">
            <v>16.884364939000001</v>
          </cell>
          <cell r="J11">
            <v>14.87</v>
          </cell>
          <cell r="K11">
            <v>10.69</v>
          </cell>
          <cell r="L11">
            <v>3.61</v>
          </cell>
          <cell r="M11">
            <v>2.44</v>
          </cell>
          <cell r="N11">
            <v>1.9140498910000001</v>
          </cell>
          <cell r="O11">
            <v>0.22037576899999997</v>
          </cell>
          <cell r="P11">
            <v>6.75</v>
          </cell>
        </row>
        <row r="12">
          <cell r="A12">
            <v>2400</v>
          </cell>
          <cell r="B12" t="str">
            <v>BHITTI</v>
          </cell>
          <cell r="C12" t="str">
            <v>R</v>
          </cell>
          <cell r="D12" t="str">
            <v>M</v>
          </cell>
          <cell r="E12">
            <v>94.683732290999998</v>
          </cell>
          <cell r="F12">
            <v>70.906360612</v>
          </cell>
          <cell r="G12">
            <v>1.538602979</v>
          </cell>
          <cell r="H12">
            <v>22.3625677</v>
          </cell>
          <cell r="I12">
            <v>15.831816594999998</v>
          </cell>
          <cell r="J12">
            <v>12.34</v>
          </cell>
          <cell r="K12">
            <v>8.01</v>
          </cell>
          <cell r="L12">
            <v>3.01</v>
          </cell>
          <cell r="M12">
            <v>4.78</v>
          </cell>
          <cell r="N12">
            <v>2.3386222399999999</v>
          </cell>
          <cell r="O12">
            <v>0.31972275700000002</v>
          </cell>
          <cell r="P12">
            <v>10.74</v>
          </cell>
        </row>
        <row r="13">
          <cell r="A13">
            <v>3002</v>
          </cell>
          <cell r="B13" t="str">
            <v>RAJAPUR</v>
          </cell>
          <cell r="C13" t="str">
            <v>R</v>
          </cell>
          <cell r="D13" t="str">
            <v>M</v>
          </cell>
          <cell r="E13">
            <v>89.393965363999996</v>
          </cell>
          <cell r="F13">
            <v>63.909982239999991</v>
          </cell>
          <cell r="G13">
            <v>1.3158205440000001</v>
          </cell>
          <cell r="H13">
            <v>24.418501460000002</v>
          </cell>
          <cell r="I13">
            <v>12.876425777</v>
          </cell>
          <cell r="J13">
            <v>10.7</v>
          </cell>
          <cell r="K13">
            <v>9.3000000000000007</v>
          </cell>
          <cell r="L13">
            <v>0.43</v>
          </cell>
          <cell r="M13">
            <v>3.14</v>
          </cell>
          <cell r="N13">
            <v>1.9324257659999999</v>
          </cell>
          <cell r="O13">
            <v>0.215274254</v>
          </cell>
          <cell r="P13">
            <v>7.67</v>
          </cell>
        </row>
        <row r="14">
          <cell r="A14">
            <v>9912</v>
          </cell>
          <cell r="B14" t="str">
            <v>ST.ROAD SIWAN</v>
          </cell>
          <cell r="C14" t="str">
            <v>SU</v>
          </cell>
          <cell r="D14" t="str">
            <v>M</v>
          </cell>
          <cell r="E14">
            <v>66.885471202999994</v>
          </cell>
          <cell r="F14">
            <v>44.220639647999995</v>
          </cell>
          <cell r="G14">
            <v>3.7368011409999995</v>
          </cell>
          <cell r="H14">
            <v>19.327441227999998</v>
          </cell>
          <cell r="I14">
            <v>10.866360474999999</v>
          </cell>
          <cell r="J14">
            <v>7.95</v>
          </cell>
          <cell r="K14">
            <v>1.39</v>
          </cell>
          <cell r="L14">
            <v>5.84</v>
          </cell>
          <cell r="M14">
            <v>3.42</v>
          </cell>
          <cell r="N14">
            <v>1.3243949699999999</v>
          </cell>
          <cell r="O14">
            <v>0.37041582099999998</v>
          </cell>
          <cell r="P14">
            <v>1.82</v>
          </cell>
        </row>
        <row r="15">
          <cell r="A15">
            <v>859</v>
          </cell>
          <cell r="B15" t="str">
            <v>SUGAULI</v>
          </cell>
          <cell r="C15" t="str">
            <v>SU</v>
          </cell>
          <cell r="D15" t="str">
            <v>M</v>
          </cell>
          <cell r="E15">
            <v>66.999942497000006</v>
          </cell>
          <cell r="F15">
            <v>54.418389169000001</v>
          </cell>
          <cell r="G15">
            <v>3.5062466280000009</v>
          </cell>
          <cell r="H15">
            <v>9.3390029000000006</v>
          </cell>
          <cell r="I15">
            <v>12.009504341</v>
          </cell>
          <cell r="J15">
            <v>8.43</v>
          </cell>
          <cell r="K15">
            <v>4.13</v>
          </cell>
          <cell r="L15">
            <v>3.95</v>
          </cell>
          <cell r="M15">
            <v>3.92</v>
          </cell>
          <cell r="N15">
            <v>1.5579049190000001</v>
          </cell>
          <cell r="O15">
            <v>0.49115707299999994</v>
          </cell>
          <cell r="P15">
            <v>1.69</v>
          </cell>
        </row>
        <row r="16">
          <cell r="A16">
            <v>1562</v>
          </cell>
          <cell r="B16" t="str">
            <v>LAKHAURA</v>
          </cell>
          <cell r="C16" t="str">
            <v>R</v>
          </cell>
          <cell r="D16" t="str">
            <v>M</v>
          </cell>
          <cell r="E16">
            <v>24.338616471000002</v>
          </cell>
          <cell r="F16">
            <v>20.549677283999998</v>
          </cell>
          <cell r="G16">
            <v>0.30206678700000011</v>
          </cell>
          <cell r="H16">
            <v>3.5177692999999999</v>
          </cell>
          <cell r="I16">
            <v>22.298218037000002</v>
          </cell>
          <cell r="J16">
            <v>19.88</v>
          </cell>
          <cell r="K16">
            <v>12.64</v>
          </cell>
          <cell r="L16">
            <v>6.28</v>
          </cell>
          <cell r="M16">
            <v>3.28</v>
          </cell>
          <cell r="N16">
            <v>0.413118072</v>
          </cell>
          <cell r="O16">
            <v>0.30365405699999998</v>
          </cell>
          <cell r="P16">
            <v>14.11</v>
          </cell>
        </row>
        <row r="17">
          <cell r="A17">
            <v>1564</v>
          </cell>
          <cell r="B17" t="str">
            <v>SRIPUR</v>
          </cell>
          <cell r="C17" t="str">
            <v>R</v>
          </cell>
          <cell r="D17" t="str">
            <v>M</v>
          </cell>
          <cell r="E17">
            <v>30.510688623</v>
          </cell>
          <cell r="F17">
            <v>24.335281988999999</v>
          </cell>
          <cell r="G17">
            <v>2.0490637340000002</v>
          </cell>
          <cell r="H17">
            <v>4.2482291999999999</v>
          </cell>
          <cell r="I17">
            <v>9.7451505019999995</v>
          </cell>
          <cell r="J17">
            <v>8.68</v>
          </cell>
          <cell r="K17">
            <v>5.44</v>
          </cell>
          <cell r="L17">
            <v>2.2400000000000002</v>
          </cell>
          <cell r="M17">
            <v>1.67</v>
          </cell>
          <cell r="N17">
            <v>0.52972756300000001</v>
          </cell>
          <cell r="O17">
            <v>0.20571131700000003</v>
          </cell>
          <cell r="P17">
            <v>5.7</v>
          </cell>
        </row>
        <row r="18">
          <cell r="A18">
            <v>1695</v>
          </cell>
          <cell r="B18" t="str">
            <v>N.G.GANG</v>
          </cell>
          <cell r="C18" t="str">
            <v>R</v>
          </cell>
          <cell r="D18" t="str">
            <v>M</v>
          </cell>
          <cell r="E18">
            <v>53.381556201999999</v>
          </cell>
          <cell r="F18">
            <v>41.383745451000003</v>
          </cell>
          <cell r="G18">
            <v>2.5742514509999994</v>
          </cell>
          <cell r="H18">
            <v>9.5992415999999992</v>
          </cell>
          <cell r="I18">
            <v>8.3883430580000002</v>
          </cell>
          <cell r="J18">
            <v>6.67</v>
          </cell>
          <cell r="K18">
            <v>3.91</v>
          </cell>
          <cell r="L18">
            <v>2.09</v>
          </cell>
          <cell r="M18">
            <v>2.34</v>
          </cell>
          <cell r="N18">
            <v>1.0192342750000001</v>
          </cell>
          <cell r="O18">
            <v>0.26576960599999999</v>
          </cell>
          <cell r="P18">
            <v>2.78</v>
          </cell>
        </row>
        <row r="19">
          <cell r="A19">
            <v>1791</v>
          </cell>
          <cell r="B19" t="str">
            <v>P.PAKRI</v>
          </cell>
          <cell r="C19" t="str">
            <v>R</v>
          </cell>
          <cell r="D19" t="str">
            <v>M</v>
          </cell>
          <cell r="E19">
            <v>46.342248171000001</v>
          </cell>
          <cell r="F19">
            <v>37.651624102999996</v>
          </cell>
          <cell r="G19">
            <v>1.0990224679999998</v>
          </cell>
          <cell r="H19">
            <v>7.7642705000000003</v>
          </cell>
          <cell r="I19">
            <v>11.399359164</v>
          </cell>
          <cell r="J19">
            <v>10.09</v>
          </cell>
          <cell r="K19">
            <v>7.55</v>
          </cell>
          <cell r="L19">
            <v>2.1</v>
          </cell>
          <cell r="M19">
            <v>1.66</v>
          </cell>
          <cell r="N19">
            <v>0.87</v>
          </cell>
          <cell r="O19">
            <v>0.17</v>
          </cell>
          <cell r="P19">
            <v>6.38</v>
          </cell>
        </row>
        <row r="20">
          <cell r="A20">
            <v>2292</v>
          </cell>
          <cell r="B20" t="str">
            <v>LAUKHAN</v>
          </cell>
          <cell r="C20" t="str">
            <v>R</v>
          </cell>
          <cell r="D20" t="str">
            <v>S</v>
          </cell>
          <cell r="E20">
            <v>20.055406311999999</v>
          </cell>
          <cell r="F20">
            <v>17.420546086999998</v>
          </cell>
          <cell r="G20">
            <v>0.45800142499999985</v>
          </cell>
          <cell r="H20">
            <v>2.2900513</v>
          </cell>
          <cell r="I20">
            <v>7.5409792230000008</v>
          </cell>
          <cell r="J20">
            <v>6.23</v>
          </cell>
          <cell r="K20">
            <v>4.4400000000000004</v>
          </cell>
          <cell r="L20">
            <v>1.58</v>
          </cell>
          <cell r="M20">
            <v>1.5</v>
          </cell>
          <cell r="N20">
            <v>0.12576100700000001</v>
          </cell>
          <cell r="O20">
            <v>0.143490908</v>
          </cell>
          <cell r="P20">
            <v>5.15</v>
          </cell>
        </row>
        <row r="21">
          <cell r="A21">
            <v>2513</v>
          </cell>
          <cell r="B21" t="str">
            <v>MOTIHARI</v>
          </cell>
          <cell r="C21" t="str">
            <v>SU</v>
          </cell>
          <cell r="D21" t="str">
            <v>L</v>
          </cell>
          <cell r="E21">
            <v>227.54929501900003</v>
          </cell>
          <cell r="F21">
            <v>169.29448266299997</v>
          </cell>
          <cell r="G21">
            <v>11.955235056000001</v>
          </cell>
          <cell r="H21">
            <v>46.787722300000006</v>
          </cell>
          <cell r="I21">
            <v>39.579773130000007</v>
          </cell>
          <cell r="J21">
            <v>25.33</v>
          </cell>
          <cell r="K21">
            <v>13.12</v>
          </cell>
          <cell r="L21">
            <v>8.0399999999999991</v>
          </cell>
          <cell r="M21">
            <v>15.83</v>
          </cell>
          <cell r="N21">
            <v>4.6734444079999999</v>
          </cell>
          <cell r="O21">
            <v>0.49480258899999996</v>
          </cell>
          <cell r="P21">
            <v>9.7200000000000006</v>
          </cell>
        </row>
        <row r="22">
          <cell r="A22">
            <v>4108</v>
          </cell>
          <cell r="B22" t="str">
            <v>RAXAUL</v>
          </cell>
          <cell r="C22" t="str">
            <v>SU</v>
          </cell>
          <cell r="D22" t="str">
            <v>L</v>
          </cell>
          <cell r="E22">
            <v>54.712802532000005</v>
          </cell>
          <cell r="F22">
            <v>34.624467568</v>
          </cell>
          <cell r="G22">
            <v>2.0610964630000002</v>
          </cell>
          <cell r="H22">
            <v>18.167048301000001</v>
          </cell>
          <cell r="I22">
            <v>18.741557154999999</v>
          </cell>
          <cell r="J22">
            <v>17.27</v>
          </cell>
          <cell r="K22">
            <v>14.63</v>
          </cell>
          <cell r="L22">
            <v>1.55</v>
          </cell>
          <cell r="M22">
            <v>2.54</v>
          </cell>
          <cell r="N22">
            <v>0.40369635700000001</v>
          </cell>
          <cell r="O22">
            <v>0.158369071</v>
          </cell>
          <cell r="P22">
            <v>16.07</v>
          </cell>
        </row>
        <row r="23">
          <cell r="A23">
            <v>5974</v>
          </cell>
          <cell r="B23" t="str">
            <v>KASBA MEHSI</v>
          </cell>
          <cell r="C23" t="str">
            <v>R</v>
          </cell>
          <cell r="D23" t="str">
            <v>S</v>
          </cell>
          <cell r="E23">
            <v>27.504191432999995</v>
          </cell>
          <cell r="F23">
            <v>21.522884981999997</v>
          </cell>
          <cell r="G23">
            <v>0.528545351</v>
          </cell>
          <cell r="H23">
            <v>5.5664444</v>
          </cell>
          <cell r="I23">
            <v>4.5155540240000001</v>
          </cell>
          <cell r="J23">
            <v>3.39</v>
          </cell>
          <cell r="K23">
            <v>1.46</v>
          </cell>
          <cell r="L23">
            <v>1.66</v>
          </cell>
          <cell r="M23">
            <v>1.39</v>
          </cell>
          <cell r="N23">
            <v>0.77719310399999997</v>
          </cell>
          <cell r="O23">
            <v>0.25261423</v>
          </cell>
          <cell r="P23">
            <v>0.2</v>
          </cell>
        </row>
        <row r="24">
          <cell r="A24">
            <v>7211</v>
          </cell>
          <cell r="B24" t="str">
            <v>CHAKIYA</v>
          </cell>
          <cell r="C24" t="str">
            <v>SU</v>
          </cell>
          <cell r="D24" t="str">
            <v>M</v>
          </cell>
          <cell r="E24">
            <v>76.802422699999994</v>
          </cell>
          <cell r="F24">
            <v>59.132239606000006</v>
          </cell>
          <cell r="G24">
            <v>1.704372094</v>
          </cell>
          <cell r="H24">
            <v>16.656443700000001</v>
          </cell>
          <cell r="I24">
            <v>5.3321443630000003</v>
          </cell>
          <cell r="J24">
            <v>3.98</v>
          </cell>
          <cell r="K24">
            <v>2.56</v>
          </cell>
          <cell r="L24">
            <v>0.83</v>
          </cell>
          <cell r="M24">
            <v>1.92</v>
          </cell>
          <cell r="N24">
            <v>1.6088874390000001</v>
          </cell>
          <cell r="O24">
            <v>0.44938946400000002</v>
          </cell>
          <cell r="P24">
            <v>1.1100000000000001</v>
          </cell>
        </row>
        <row r="25">
          <cell r="A25">
            <v>9881</v>
          </cell>
          <cell r="B25" t="str">
            <v>BARIYARPUR</v>
          </cell>
          <cell r="C25" t="str">
            <v>SU</v>
          </cell>
          <cell r="D25" t="str">
            <v>S</v>
          </cell>
          <cell r="E25">
            <v>32.823777309999997</v>
          </cell>
          <cell r="F25">
            <v>19.032854539999999</v>
          </cell>
          <cell r="G25">
            <v>3.9335820699999999</v>
          </cell>
          <cell r="H25">
            <v>10.3022914</v>
          </cell>
          <cell r="I25">
            <v>20.194180948</v>
          </cell>
          <cell r="J25">
            <v>15.61</v>
          </cell>
          <cell r="K25">
            <v>9.2200000000000006</v>
          </cell>
          <cell r="L25">
            <v>4.47</v>
          </cell>
          <cell r="M25">
            <v>6.5</v>
          </cell>
          <cell r="N25">
            <v>0.71260249800000008</v>
          </cell>
          <cell r="O25">
            <v>0.28833395899999997</v>
          </cell>
          <cell r="P25">
            <v>2.14</v>
          </cell>
        </row>
        <row r="26">
          <cell r="A26">
            <v>9908</v>
          </cell>
          <cell r="B26" t="str">
            <v>NAUWADIH</v>
          </cell>
          <cell r="C26" t="str">
            <v>R</v>
          </cell>
          <cell r="D26" t="str">
            <v>S</v>
          </cell>
          <cell r="E26">
            <v>27.264717838999999</v>
          </cell>
          <cell r="F26">
            <v>22.433026845000004</v>
          </cell>
          <cell r="G26">
            <v>1.264992562</v>
          </cell>
          <cell r="H26">
            <v>3.7725347320000004</v>
          </cell>
          <cell r="I26">
            <v>10.185069233</v>
          </cell>
          <cell r="J26">
            <v>8.2799999999999994</v>
          </cell>
          <cell r="K26">
            <v>4.26</v>
          </cell>
          <cell r="L26">
            <v>3.13</v>
          </cell>
          <cell r="M26">
            <v>2.73</v>
          </cell>
          <cell r="N26">
            <v>1.151246765</v>
          </cell>
          <cell r="O26">
            <v>0.28029736199999999</v>
          </cell>
          <cell r="P26">
            <v>1.1100000000000001</v>
          </cell>
        </row>
        <row r="27">
          <cell r="A27">
            <v>80</v>
          </cell>
          <cell r="B27" t="str">
            <v>BAGHA</v>
          </cell>
          <cell r="C27" t="str">
            <v>SU</v>
          </cell>
          <cell r="D27" t="str">
            <v>L</v>
          </cell>
          <cell r="E27">
            <v>70.063056498000009</v>
          </cell>
          <cell r="F27">
            <v>48.262224869000001</v>
          </cell>
          <cell r="G27">
            <v>2.0134934289999999</v>
          </cell>
          <cell r="H27">
            <v>20.130366199999997</v>
          </cell>
          <cell r="I27">
            <v>23.085153371000001</v>
          </cell>
          <cell r="J27">
            <v>16.07</v>
          </cell>
          <cell r="K27">
            <v>9.7200000000000006</v>
          </cell>
          <cell r="L27">
            <v>4.6500000000000004</v>
          </cell>
          <cell r="M27">
            <v>3.65</v>
          </cell>
          <cell r="N27">
            <v>1.4380851640000001</v>
          </cell>
          <cell r="O27">
            <v>0.43263239799999992</v>
          </cell>
          <cell r="P27">
            <v>9.16</v>
          </cell>
        </row>
        <row r="28">
          <cell r="A28">
            <v>780</v>
          </cell>
          <cell r="B28" t="str">
            <v>MAJHAULIA</v>
          </cell>
          <cell r="C28" t="str">
            <v>R</v>
          </cell>
          <cell r="D28" t="str">
            <v>M</v>
          </cell>
          <cell r="E28">
            <v>62.841547496000004</v>
          </cell>
          <cell r="F28">
            <v>46.500664204999993</v>
          </cell>
          <cell r="G28">
            <v>9.1997576910000003</v>
          </cell>
          <cell r="H28">
            <v>7.172345700000001</v>
          </cell>
          <cell r="I28">
            <v>22.919177765000001</v>
          </cell>
          <cell r="J28">
            <v>12.42</v>
          </cell>
          <cell r="K28">
            <v>10.55</v>
          </cell>
          <cell r="L28">
            <v>1.01</v>
          </cell>
          <cell r="M28">
            <v>3.68</v>
          </cell>
          <cell r="N28">
            <v>1.7245243539999999</v>
          </cell>
          <cell r="O28">
            <v>0.27189992299999999</v>
          </cell>
          <cell r="P28">
            <v>8.26</v>
          </cell>
        </row>
        <row r="29">
          <cell r="A29">
            <v>1563</v>
          </cell>
          <cell r="B29" t="str">
            <v>MEHURA</v>
          </cell>
          <cell r="C29" t="str">
            <v>R</v>
          </cell>
          <cell r="D29" t="str">
            <v>M</v>
          </cell>
          <cell r="E29">
            <v>7.9428475989999994</v>
          </cell>
          <cell r="F29">
            <v>6.7837935620000005</v>
          </cell>
          <cell r="G29">
            <v>0.21949111399999999</v>
          </cell>
          <cell r="H29">
            <v>0.99217834599999999</v>
          </cell>
          <cell r="I29">
            <v>11.395118543999999</v>
          </cell>
          <cell r="J29">
            <v>11.26</v>
          </cell>
          <cell r="K29">
            <v>10.1</v>
          </cell>
          <cell r="L29">
            <v>0.92</v>
          </cell>
          <cell r="M29">
            <v>0.13</v>
          </cell>
          <cell r="N29">
            <v>-0.18373408500000002</v>
          </cell>
          <cell r="O29">
            <v>9.3737412999999992E-2</v>
          </cell>
          <cell r="P29">
            <v>10.029999999999999</v>
          </cell>
        </row>
        <row r="30">
          <cell r="A30">
            <v>2295</v>
          </cell>
          <cell r="B30" t="str">
            <v>INERWA</v>
          </cell>
          <cell r="C30" t="str">
            <v>R</v>
          </cell>
          <cell r="D30" t="str">
            <v>M</v>
          </cell>
          <cell r="E30">
            <v>14.855273272999998</v>
          </cell>
          <cell r="F30">
            <v>13.239021349999998</v>
          </cell>
          <cell r="G30">
            <v>0.27311012300000004</v>
          </cell>
          <cell r="H30">
            <v>1.4780812000000001</v>
          </cell>
          <cell r="I30">
            <v>11.279285310000001</v>
          </cell>
          <cell r="J30">
            <v>10.87</v>
          </cell>
          <cell r="K30">
            <v>9.3800000000000008</v>
          </cell>
          <cell r="L30">
            <v>1.24</v>
          </cell>
          <cell r="M30">
            <v>0.65</v>
          </cell>
          <cell r="N30">
            <v>0.26807850599999999</v>
          </cell>
          <cell r="O30">
            <v>0.14086511500000001</v>
          </cell>
          <cell r="P30">
            <v>5.41</v>
          </cell>
        </row>
        <row r="31">
          <cell r="A31">
            <v>3939</v>
          </cell>
          <cell r="B31" t="str">
            <v>BETTIAH</v>
          </cell>
          <cell r="C31" t="str">
            <v>SU</v>
          </cell>
          <cell r="D31" t="str">
            <v>L</v>
          </cell>
          <cell r="E31">
            <v>103.338853804</v>
          </cell>
          <cell r="F31">
            <v>61.867316789000007</v>
          </cell>
          <cell r="G31">
            <v>8.837642615</v>
          </cell>
          <cell r="H31">
            <v>32.8399334</v>
          </cell>
          <cell r="I31">
            <v>77.830236850999995</v>
          </cell>
          <cell r="J31">
            <v>64.849999999999994</v>
          </cell>
          <cell r="K31">
            <v>43.27</v>
          </cell>
          <cell r="L31">
            <v>17.23</v>
          </cell>
          <cell r="M31">
            <v>17</v>
          </cell>
          <cell r="N31">
            <v>4.9090881710000005</v>
          </cell>
          <cell r="O31">
            <v>0.81182944700000004</v>
          </cell>
          <cell r="P31">
            <v>12.9</v>
          </cell>
        </row>
        <row r="32">
          <cell r="A32">
            <v>7164</v>
          </cell>
          <cell r="B32" t="str">
            <v xml:space="preserve">NARAIPUR </v>
          </cell>
          <cell r="C32" t="str">
            <v>SU</v>
          </cell>
          <cell r="D32" t="str">
            <v>M</v>
          </cell>
          <cell r="E32">
            <v>65.513273834000003</v>
          </cell>
          <cell r="F32">
            <v>44.764832638999998</v>
          </cell>
          <cell r="G32">
            <v>1.366973795</v>
          </cell>
          <cell r="H32">
            <v>19.6861347</v>
          </cell>
          <cell r="I32">
            <v>12.724056308</v>
          </cell>
          <cell r="J32">
            <v>11.02</v>
          </cell>
          <cell r="K32">
            <v>5.7</v>
          </cell>
          <cell r="L32">
            <v>4.55</v>
          </cell>
          <cell r="M32">
            <v>2.4300000000000002</v>
          </cell>
          <cell r="N32">
            <v>1.312308834</v>
          </cell>
          <cell r="O32">
            <v>0.66298001900000003</v>
          </cell>
          <cell r="P32">
            <v>4.4400000000000004</v>
          </cell>
        </row>
        <row r="33">
          <cell r="A33">
            <v>7212</v>
          </cell>
          <cell r="B33" t="str">
            <v>NARKATIYAGANJ</v>
          </cell>
          <cell r="C33" t="str">
            <v>SU</v>
          </cell>
          <cell r="D33" t="str">
            <v>M</v>
          </cell>
          <cell r="E33">
            <v>64.904282801999997</v>
          </cell>
          <cell r="F33">
            <v>47.843124442000004</v>
          </cell>
          <cell r="G33">
            <v>1.901912687</v>
          </cell>
          <cell r="H33">
            <v>15.719594772999999</v>
          </cell>
          <cell r="I33">
            <v>18.628777249000002</v>
          </cell>
          <cell r="J33">
            <v>15.4</v>
          </cell>
          <cell r="K33">
            <v>3.24</v>
          </cell>
          <cell r="L33">
            <v>11.12</v>
          </cell>
          <cell r="M33">
            <v>4.26</v>
          </cell>
          <cell r="N33">
            <v>1.608411035</v>
          </cell>
          <cell r="O33">
            <v>0.39277094500000004</v>
          </cell>
          <cell r="P33">
            <v>3.74</v>
          </cell>
        </row>
        <row r="34">
          <cell r="A34">
            <v>9911</v>
          </cell>
          <cell r="B34" t="str">
            <v>SUP RD BETTIAH</v>
          </cell>
          <cell r="C34" t="str">
            <v>SU</v>
          </cell>
          <cell r="D34" t="str">
            <v>S</v>
          </cell>
          <cell r="E34">
            <v>29.623975530999999</v>
          </cell>
          <cell r="F34">
            <v>23.097595429000002</v>
          </cell>
          <cell r="G34">
            <v>0.66672670199999995</v>
          </cell>
          <cell r="H34">
            <v>5.9439238999999997</v>
          </cell>
          <cell r="I34">
            <v>4.470051722</v>
          </cell>
          <cell r="J34">
            <v>3.5</v>
          </cell>
          <cell r="K34">
            <v>0.82</v>
          </cell>
          <cell r="L34">
            <v>2.35</v>
          </cell>
          <cell r="M34">
            <v>1.25</v>
          </cell>
          <cell r="N34">
            <v>0.44094966699999999</v>
          </cell>
          <cell r="O34">
            <v>0.25237402100000006</v>
          </cell>
          <cell r="P34">
            <v>1</v>
          </cell>
        </row>
        <row r="35">
          <cell r="A35">
            <v>9950</v>
          </cell>
          <cell r="B35" t="str">
            <v>RAMNAGAR</v>
          </cell>
          <cell r="C35" t="str">
            <v>SU</v>
          </cell>
          <cell r="D35" t="str">
            <v>S</v>
          </cell>
          <cell r="E35">
            <v>19.374976216999997</v>
          </cell>
          <cell r="F35">
            <v>15.354430860000001</v>
          </cell>
          <cell r="G35">
            <v>1.822918957</v>
          </cell>
          <cell r="H35">
            <v>2.3096296000000001</v>
          </cell>
          <cell r="I35">
            <v>3.1501008760000002</v>
          </cell>
          <cell r="J35">
            <v>1.93</v>
          </cell>
          <cell r="K35">
            <v>0.23</v>
          </cell>
          <cell r="L35">
            <v>1.23</v>
          </cell>
          <cell r="M35">
            <v>1.68</v>
          </cell>
          <cell r="N35">
            <v>0.37531803199999997</v>
          </cell>
          <cell r="O35">
            <v>0.22408257200000001</v>
          </cell>
          <cell r="P35">
            <v>0.16</v>
          </cell>
        </row>
        <row r="36">
          <cell r="A36">
            <v>1750</v>
          </cell>
          <cell r="B36" t="str">
            <v>D.KALAN</v>
          </cell>
          <cell r="C36" t="str">
            <v>R</v>
          </cell>
          <cell r="D36" t="str">
            <v>M</v>
          </cell>
          <cell r="E36">
            <v>35.357554729</v>
          </cell>
          <cell r="F36">
            <v>28.746409234999998</v>
          </cell>
          <cell r="G36">
            <v>1.0094524940000003</v>
          </cell>
          <cell r="H36">
            <v>5.7121846999999999</v>
          </cell>
          <cell r="I36">
            <v>17.512957486000001</v>
          </cell>
          <cell r="J36">
            <v>15.2</v>
          </cell>
          <cell r="K36">
            <v>10.53</v>
          </cell>
          <cell r="L36">
            <v>3.43</v>
          </cell>
          <cell r="M36">
            <v>3.53</v>
          </cell>
          <cell r="N36">
            <v>0.38763565899999997</v>
          </cell>
          <cell r="O36">
            <v>0.25071886599999998</v>
          </cell>
          <cell r="P36">
            <v>10.38</v>
          </cell>
        </row>
        <row r="37">
          <cell r="A37">
            <v>1779</v>
          </cell>
          <cell r="B37" t="str">
            <v>MOHINI</v>
          </cell>
          <cell r="C37" t="str">
            <v>R</v>
          </cell>
          <cell r="D37" t="str">
            <v>M</v>
          </cell>
          <cell r="E37">
            <v>53.193457066000001</v>
          </cell>
          <cell r="F37">
            <v>43.012957958000008</v>
          </cell>
          <cell r="G37">
            <v>3.3592198080000002</v>
          </cell>
          <cell r="H37">
            <v>7.1299184000000002</v>
          </cell>
          <cell r="I37">
            <v>14.529135272000001</v>
          </cell>
          <cell r="J37">
            <v>10.18</v>
          </cell>
          <cell r="K37">
            <v>5.34</v>
          </cell>
          <cell r="L37">
            <v>3.15</v>
          </cell>
          <cell r="M37">
            <v>5.97</v>
          </cell>
          <cell r="N37">
            <v>1.2530045949999999</v>
          </cell>
          <cell r="O37">
            <v>0.43669662699999995</v>
          </cell>
          <cell r="P37">
            <v>3.85</v>
          </cell>
        </row>
        <row r="38">
          <cell r="A38">
            <v>1790</v>
          </cell>
          <cell r="B38" t="str">
            <v>PANDAUL</v>
          </cell>
          <cell r="C38" t="str">
            <v>R</v>
          </cell>
          <cell r="D38" t="str">
            <v>M</v>
          </cell>
          <cell r="E38">
            <v>44.737069057999996</v>
          </cell>
          <cell r="F38">
            <v>38.668843095999996</v>
          </cell>
          <cell r="G38">
            <v>0.90935976200000002</v>
          </cell>
          <cell r="H38">
            <v>5.2486332000000004</v>
          </cell>
          <cell r="I38">
            <v>13.514154991999998</v>
          </cell>
          <cell r="J38">
            <v>11.59</v>
          </cell>
          <cell r="K38">
            <v>5.56</v>
          </cell>
          <cell r="L38">
            <v>5.25</v>
          </cell>
          <cell r="M38">
            <v>2.67</v>
          </cell>
          <cell r="N38">
            <v>1.408411064</v>
          </cell>
          <cell r="O38">
            <v>0.321057233</v>
          </cell>
          <cell r="P38">
            <v>5.1100000000000003</v>
          </cell>
        </row>
        <row r="39">
          <cell r="A39">
            <v>2296</v>
          </cell>
          <cell r="B39" t="str">
            <v>BANAUL</v>
          </cell>
          <cell r="C39" t="str">
            <v>R</v>
          </cell>
          <cell r="D39" t="str">
            <v>M</v>
          </cell>
          <cell r="E39">
            <v>57.900982772000006</v>
          </cell>
          <cell r="F39">
            <v>49.467742006000002</v>
          </cell>
          <cell r="G39">
            <v>1.1064144970000001</v>
          </cell>
          <cell r="H39">
            <v>7.3722597379999995</v>
          </cell>
          <cell r="I39">
            <v>17.087523397999998</v>
          </cell>
          <cell r="J39">
            <v>14.78</v>
          </cell>
          <cell r="K39">
            <v>8.57</v>
          </cell>
          <cell r="L39">
            <v>4.78</v>
          </cell>
          <cell r="M39">
            <v>3.73</v>
          </cell>
          <cell r="N39">
            <v>1.4404431900000001</v>
          </cell>
          <cell r="O39">
            <v>0.48644134099999997</v>
          </cell>
          <cell r="P39">
            <v>5.68</v>
          </cell>
        </row>
        <row r="40">
          <cell r="A40">
            <v>4992</v>
          </cell>
          <cell r="B40" t="str">
            <v>SITAMARHI</v>
          </cell>
          <cell r="C40" t="str">
            <v>SU</v>
          </cell>
          <cell r="D40" t="str">
            <v>M</v>
          </cell>
          <cell r="E40">
            <v>75.237440207000006</v>
          </cell>
          <cell r="F40">
            <v>52.032329431999997</v>
          </cell>
          <cell r="G40">
            <v>4.6796029899999994</v>
          </cell>
          <cell r="H40">
            <v>19.027969084999999</v>
          </cell>
          <cell r="I40">
            <v>24.261059265999997</v>
          </cell>
          <cell r="J40">
            <v>20.170000000000002</v>
          </cell>
          <cell r="K40">
            <v>3.91</v>
          </cell>
          <cell r="L40">
            <v>11.92</v>
          </cell>
          <cell r="M40">
            <v>8.25</v>
          </cell>
          <cell r="N40">
            <v>1.317998443</v>
          </cell>
          <cell r="O40">
            <v>0.45342766400000001</v>
          </cell>
          <cell r="P40">
            <v>5.6</v>
          </cell>
        </row>
        <row r="41">
          <cell r="A41">
            <v>7214</v>
          </cell>
          <cell r="B41" t="str">
            <v>SURSAND</v>
          </cell>
          <cell r="C41" t="str">
            <v>SU</v>
          </cell>
          <cell r="D41" t="str">
            <v>M</v>
          </cell>
          <cell r="E41">
            <v>39.244844860000001</v>
          </cell>
          <cell r="F41">
            <v>33.979347738999998</v>
          </cell>
          <cell r="G41">
            <v>1.4684221210000001</v>
          </cell>
          <cell r="H41">
            <v>3.8482647999999999</v>
          </cell>
          <cell r="I41">
            <v>8.6839592459999988</v>
          </cell>
          <cell r="J41">
            <v>7.63</v>
          </cell>
          <cell r="K41">
            <v>3.47</v>
          </cell>
          <cell r="L41">
            <v>2.48</v>
          </cell>
          <cell r="M41">
            <v>2.57</v>
          </cell>
          <cell r="N41">
            <v>0.964847919</v>
          </cell>
          <cell r="O41">
            <v>0.33083092400000003</v>
          </cell>
          <cell r="P41">
            <v>3.55</v>
          </cell>
        </row>
        <row r="42">
          <cell r="A42">
            <v>7958</v>
          </cell>
          <cell r="B42" t="str">
            <v>RAMPUR SAIDPUR RUNI</v>
          </cell>
          <cell r="C42" t="str">
            <v>SU</v>
          </cell>
          <cell r="D42" t="str">
            <v>S</v>
          </cell>
          <cell r="E42">
            <v>29.728755097000004</v>
          </cell>
          <cell r="F42">
            <v>23.412596313999998</v>
          </cell>
          <cell r="G42">
            <v>0.84655058299999997</v>
          </cell>
          <cell r="H42">
            <v>6.1195651999999994</v>
          </cell>
          <cell r="I42">
            <v>5.0977490349999997</v>
          </cell>
          <cell r="J42">
            <v>3.77</v>
          </cell>
          <cell r="K42">
            <v>1.17</v>
          </cell>
          <cell r="L42">
            <v>1.81</v>
          </cell>
          <cell r="M42">
            <v>2.12</v>
          </cell>
          <cell r="N42">
            <v>0.52373057699999992</v>
          </cell>
          <cell r="O42">
            <v>0.19736611300000001</v>
          </cell>
          <cell r="P42">
            <v>1.1499999999999999</v>
          </cell>
        </row>
        <row r="43">
          <cell r="A43">
            <v>8902</v>
          </cell>
          <cell r="B43" t="str">
            <v>PUPRI</v>
          </cell>
          <cell r="C43" t="str">
            <v>SU</v>
          </cell>
          <cell r="D43" t="str">
            <v>S</v>
          </cell>
          <cell r="E43">
            <v>27.356164099000001</v>
          </cell>
          <cell r="F43">
            <v>18.937615810999997</v>
          </cell>
          <cell r="G43">
            <v>3.4998323880000002</v>
          </cell>
          <cell r="H43">
            <v>5.3221403</v>
          </cell>
          <cell r="I43">
            <v>6.5316069060000004</v>
          </cell>
          <cell r="J43">
            <v>4.99</v>
          </cell>
          <cell r="K43">
            <v>0.4</v>
          </cell>
          <cell r="L43">
            <v>3.96</v>
          </cell>
          <cell r="M43">
            <v>2.17</v>
          </cell>
          <cell r="N43">
            <v>0.68423496299999997</v>
          </cell>
          <cell r="O43">
            <v>0.25415937900000002</v>
          </cell>
          <cell r="P43">
            <v>0.34</v>
          </cell>
        </row>
        <row r="44">
          <cell r="A44">
            <v>9024</v>
          </cell>
          <cell r="B44" t="str">
            <v>SITAMARHI DUMRA</v>
          </cell>
          <cell r="C44" t="str">
            <v>SU</v>
          </cell>
          <cell r="D44" t="str">
            <v>S</v>
          </cell>
          <cell r="E44">
            <v>25.953937172</v>
          </cell>
          <cell r="F44">
            <v>15.249623844</v>
          </cell>
          <cell r="G44">
            <v>4.2058690189999997</v>
          </cell>
          <cell r="H44">
            <v>6.6490984090000005</v>
          </cell>
          <cell r="I44">
            <v>5.139289582</v>
          </cell>
          <cell r="J44">
            <v>3.98</v>
          </cell>
          <cell r="K44">
            <v>0.75</v>
          </cell>
          <cell r="L44">
            <v>2.52</v>
          </cell>
          <cell r="M44">
            <v>1.87</v>
          </cell>
          <cell r="N44">
            <v>0.78726057300000007</v>
          </cell>
          <cell r="O44">
            <v>0.11841161</v>
          </cell>
          <cell r="P44">
            <v>0.87</v>
          </cell>
        </row>
        <row r="45">
          <cell r="A45">
            <v>6583</v>
          </cell>
          <cell r="B45" t="str">
            <v>MAJORGANJ</v>
          </cell>
          <cell r="C45" t="str">
            <v>R</v>
          </cell>
          <cell r="D45" t="str">
            <v>S</v>
          </cell>
          <cell r="E45">
            <v>6.0938419180000007</v>
          </cell>
          <cell r="F45">
            <v>4.1788954229999993</v>
          </cell>
          <cell r="G45">
            <v>0.488603595</v>
          </cell>
          <cell r="H45">
            <v>1.4697683000000001</v>
          </cell>
          <cell r="I45">
            <v>2.1975484320000001</v>
          </cell>
          <cell r="J45">
            <v>0.7</v>
          </cell>
          <cell r="K45">
            <v>7.0000000000000007E-2</v>
          </cell>
          <cell r="L45">
            <v>0.45</v>
          </cell>
          <cell r="M45">
            <v>1.53</v>
          </cell>
          <cell r="N45">
            <v>4.732811E-3</v>
          </cell>
          <cell r="O45">
            <v>5.0481480000000002E-2</v>
          </cell>
          <cell r="P45">
            <v>0</v>
          </cell>
        </row>
        <row r="46">
          <cell r="A46">
            <v>3938</v>
          </cell>
          <cell r="B46" t="str">
            <v>GOPALGANJ</v>
          </cell>
          <cell r="C46" t="str">
            <v>SU</v>
          </cell>
          <cell r="D46" t="str">
            <v>L</v>
          </cell>
          <cell r="E46">
            <v>142.513121926</v>
          </cell>
          <cell r="F46">
            <v>103.271026334</v>
          </cell>
          <cell r="G46">
            <v>8.5553141020000005</v>
          </cell>
          <cell r="H46">
            <v>30.919674279999999</v>
          </cell>
          <cell r="I46">
            <v>27.095980210000004</v>
          </cell>
          <cell r="J46">
            <v>23.03</v>
          </cell>
          <cell r="K46">
            <v>15.33</v>
          </cell>
          <cell r="L46">
            <v>5.59</v>
          </cell>
          <cell r="M46">
            <v>6.15</v>
          </cell>
          <cell r="N46">
            <v>3.0451810559999997</v>
          </cell>
          <cell r="O46">
            <v>0.431978364</v>
          </cell>
          <cell r="P46">
            <v>15.19</v>
          </cell>
        </row>
        <row r="47">
          <cell r="A47">
            <v>4745</v>
          </cell>
          <cell r="B47" t="str">
            <v>MIRGANJ</v>
          </cell>
          <cell r="C47" t="str">
            <v>SU</v>
          </cell>
          <cell r="D47" t="str">
            <v>M</v>
          </cell>
          <cell r="E47">
            <v>138.19459403900001</v>
          </cell>
          <cell r="F47">
            <v>101.478858946</v>
          </cell>
          <cell r="G47">
            <v>1.7497107839999999</v>
          </cell>
          <cell r="H47">
            <v>35.299375509000001</v>
          </cell>
          <cell r="I47">
            <v>13.79627754</v>
          </cell>
          <cell r="J47">
            <v>10.76</v>
          </cell>
          <cell r="K47">
            <v>5.21</v>
          </cell>
          <cell r="L47">
            <v>4.5999999999999996</v>
          </cell>
          <cell r="M47">
            <v>3.88</v>
          </cell>
          <cell r="N47">
            <v>2.7815588949999999</v>
          </cell>
          <cell r="O47">
            <v>0.52677008599999997</v>
          </cell>
          <cell r="P47">
            <v>5.28</v>
          </cell>
        </row>
        <row r="48">
          <cell r="A48">
            <v>7323</v>
          </cell>
          <cell r="B48" t="str">
            <v>BHORE</v>
          </cell>
          <cell r="C48" t="str">
            <v>R</v>
          </cell>
          <cell r="D48" t="str">
            <v>M</v>
          </cell>
          <cell r="E48">
            <v>83.42170755299999</v>
          </cell>
          <cell r="F48">
            <v>71.818159030000004</v>
          </cell>
          <cell r="G48">
            <v>0.75653633300000023</v>
          </cell>
          <cell r="H48">
            <v>10.96071429</v>
          </cell>
          <cell r="I48">
            <v>4.0989821479999993</v>
          </cell>
          <cell r="J48">
            <v>2.97</v>
          </cell>
          <cell r="K48">
            <v>1.43</v>
          </cell>
          <cell r="L48">
            <v>1.05</v>
          </cell>
          <cell r="M48">
            <v>1.6</v>
          </cell>
          <cell r="N48">
            <v>2.4713032839999998</v>
          </cell>
          <cell r="O48">
            <v>0.357084179</v>
          </cell>
          <cell r="P48">
            <v>0.75</v>
          </cell>
        </row>
        <row r="49">
          <cell r="A49">
            <v>9951</v>
          </cell>
          <cell r="B49" t="str">
            <v>SASAMUSA</v>
          </cell>
          <cell r="C49" t="str">
            <v>R</v>
          </cell>
          <cell r="D49" t="str">
            <v>S</v>
          </cell>
          <cell r="E49">
            <v>31.865079187000003</v>
          </cell>
          <cell r="F49">
            <v>24.074437417999999</v>
          </cell>
          <cell r="G49">
            <v>0.77753526899999981</v>
          </cell>
          <cell r="H49">
            <v>7.0812058999999996</v>
          </cell>
          <cell r="I49">
            <v>3.4669717850000001</v>
          </cell>
          <cell r="J49">
            <v>2.84</v>
          </cell>
          <cell r="K49">
            <v>1.25</v>
          </cell>
          <cell r="L49">
            <v>1.1399999999999999</v>
          </cell>
          <cell r="M49">
            <v>1</v>
          </cell>
          <cell r="N49">
            <v>0.94370848299999999</v>
          </cell>
          <cell r="O49">
            <v>0.17755253599999998</v>
          </cell>
          <cell r="P49">
            <v>0.46</v>
          </cell>
        </row>
        <row r="50">
          <cell r="A50">
            <v>8899</v>
          </cell>
          <cell r="B50" t="str">
            <v>BATHUA BAZAR</v>
          </cell>
          <cell r="C50" t="str">
            <v>R</v>
          </cell>
          <cell r="D50" t="str">
            <v>S</v>
          </cell>
          <cell r="E50">
            <v>29.340476196000001</v>
          </cell>
          <cell r="F50">
            <v>25.249347450000002</v>
          </cell>
          <cell r="G50">
            <v>0.70229514599999998</v>
          </cell>
          <cell r="H50">
            <v>3.4434231999999998</v>
          </cell>
          <cell r="I50">
            <v>1.0369637490000001</v>
          </cell>
          <cell r="J50">
            <v>0.56999999999999995</v>
          </cell>
          <cell r="K50">
            <v>0.21</v>
          </cell>
          <cell r="L50">
            <v>0.35</v>
          </cell>
          <cell r="M50">
            <v>0.46</v>
          </cell>
          <cell r="N50">
            <v>0.81064215500000003</v>
          </cell>
          <cell r="O50">
            <v>0.18547197500000004</v>
          </cell>
          <cell r="P50">
            <v>0.02</v>
          </cell>
        </row>
        <row r="51">
          <cell r="A51">
            <v>6030</v>
          </cell>
          <cell r="B51" t="str">
            <v>JAGTAULI</v>
          </cell>
          <cell r="C51" t="str">
            <v>R</v>
          </cell>
          <cell r="D51" t="str">
            <v>S</v>
          </cell>
          <cell r="E51">
            <v>6.7097015020000006</v>
          </cell>
          <cell r="F51">
            <v>5.7822339739999995</v>
          </cell>
          <cell r="G51">
            <v>0.22097552799999998</v>
          </cell>
          <cell r="H51">
            <v>0.75232319999999986</v>
          </cell>
          <cell r="I51">
            <v>0.288092179</v>
          </cell>
          <cell r="J51">
            <v>0.12</v>
          </cell>
          <cell r="K51">
            <v>0.08</v>
          </cell>
          <cell r="L51">
            <v>0.04</v>
          </cell>
          <cell r="M51">
            <v>0.16</v>
          </cell>
          <cell r="N51">
            <v>3.5282047999999996E-2</v>
          </cell>
          <cell r="O51">
            <v>4.8993735000000004E-2</v>
          </cell>
          <cell r="P51">
            <v>0.02</v>
          </cell>
        </row>
        <row r="52">
          <cell r="A52">
            <v>6352</v>
          </cell>
          <cell r="B52" t="str">
            <v>KATAIYA</v>
          </cell>
          <cell r="C52" t="str">
            <v>SU</v>
          </cell>
          <cell r="D52" t="str">
            <v>S</v>
          </cell>
          <cell r="E52">
            <v>10.132224361</v>
          </cell>
          <cell r="F52">
            <v>7.7544173930000007</v>
          </cell>
          <cell r="G52">
            <v>0.74476616800000006</v>
          </cell>
          <cell r="H52">
            <v>1.7720821</v>
          </cell>
          <cell r="I52">
            <v>0.725492833</v>
          </cell>
          <cell r="J52">
            <v>0.24</v>
          </cell>
          <cell r="K52">
            <v>0.05</v>
          </cell>
          <cell r="L52">
            <v>0.16</v>
          </cell>
          <cell r="M52">
            <v>0.38</v>
          </cell>
          <cell r="N52">
            <v>8.0026561999999996E-2</v>
          </cell>
          <cell r="O52">
            <v>6.2748619999999991E-2</v>
          </cell>
          <cell r="P52">
            <v>0</v>
          </cell>
        </row>
        <row r="53">
          <cell r="A53">
            <v>4993</v>
          </cell>
          <cell r="B53" t="str">
            <v>SHEOHAR</v>
          </cell>
          <cell r="C53" t="str">
            <v>SU</v>
          </cell>
          <cell r="D53" t="str">
            <v>M</v>
          </cell>
          <cell r="E53">
            <v>34.017341762000001</v>
          </cell>
          <cell r="F53">
            <v>25.608628743999997</v>
          </cell>
          <cell r="G53">
            <v>5.4825933180000002</v>
          </cell>
          <cell r="H53">
            <v>3.0640659999999995</v>
          </cell>
          <cell r="I53">
            <v>15.76479084</v>
          </cell>
          <cell r="J53">
            <v>15.04</v>
          </cell>
          <cell r="K53">
            <v>7.89</v>
          </cell>
          <cell r="L53">
            <v>5.17</v>
          </cell>
          <cell r="M53">
            <v>2.6</v>
          </cell>
          <cell r="N53">
            <v>0.56038270099999998</v>
          </cell>
          <cell r="O53">
            <v>0.17890905799999998</v>
          </cell>
          <cell r="P53">
            <v>11.32</v>
          </cell>
        </row>
        <row r="54">
          <cell r="A54">
            <v>179110</v>
          </cell>
          <cell r="B54" t="str">
            <v>Gopalganj</v>
          </cell>
          <cell r="C54" t="str">
            <v>R</v>
          </cell>
          <cell r="D54" t="str">
            <v>M</v>
          </cell>
          <cell r="E54">
            <v>40.354680070999997</v>
          </cell>
          <cell r="F54">
            <v>9.41924326</v>
          </cell>
          <cell r="G54">
            <v>9.2439349110000002</v>
          </cell>
          <cell r="H54">
            <v>21.990705299999998</v>
          </cell>
          <cell r="I54">
            <v>26.872425637999999</v>
          </cell>
          <cell r="J54">
            <v>20.64</v>
          </cell>
          <cell r="K54">
            <v>0.81</v>
          </cell>
          <cell r="L54">
            <v>17.43</v>
          </cell>
          <cell r="M54">
            <v>8.49</v>
          </cell>
          <cell r="N54">
            <v>1.38</v>
          </cell>
          <cell r="O54">
            <v>0.19</v>
          </cell>
          <cell r="P54">
            <v>1.77</v>
          </cell>
        </row>
        <row r="55">
          <cell r="A55">
            <v>184510</v>
          </cell>
          <cell r="B55" t="str">
            <v>Siwan,Distt. Siwan</v>
          </cell>
          <cell r="C55" t="str">
            <v>SU</v>
          </cell>
          <cell r="D55" t="str">
            <v>S</v>
          </cell>
          <cell r="E55">
            <v>39.255079248999998</v>
          </cell>
          <cell r="F55">
            <v>15.286189574</v>
          </cell>
          <cell r="G55">
            <v>6.5740177749999997</v>
          </cell>
          <cell r="H55">
            <v>18.1924545</v>
          </cell>
          <cell r="I55">
            <v>12.060491615</v>
          </cell>
          <cell r="J55">
            <v>8.18</v>
          </cell>
          <cell r="K55">
            <v>0.53</v>
          </cell>
          <cell r="L55">
            <v>5.53</v>
          </cell>
          <cell r="M55">
            <v>6</v>
          </cell>
          <cell r="N55">
            <v>0.52538260999999997</v>
          </cell>
          <cell r="O55">
            <v>0.131156946</v>
          </cell>
          <cell r="P55">
            <v>0.61</v>
          </cell>
        </row>
        <row r="56">
          <cell r="A56">
            <v>196210</v>
          </cell>
          <cell r="B56" t="str">
            <v>Motihari</v>
          </cell>
          <cell r="C56" t="str">
            <v>U</v>
          </cell>
          <cell r="D56" t="str">
            <v>S</v>
          </cell>
          <cell r="E56">
            <v>17.385288415000002</v>
          </cell>
          <cell r="F56">
            <v>9.700358060000001</v>
          </cell>
          <cell r="G56">
            <v>1.3270678549999999</v>
          </cell>
          <cell r="H56">
            <v>6.5815988000000001</v>
          </cell>
          <cell r="I56">
            <v>17.498892233999999</v>
          </cell>
          <cell r="J56">
            <v>11.97</v>
          </cell>
          <cell r="K56">
            <v>1.59</v>
          </cell>
          <cell r="L56">
            <v>6.77</v>
          </cell>
          <cell r="M56">
            <v>8.94</v>
          </cell>
          <cell r="N56">
            <v>0.120490216</v>
          </cell>
          <cell r="O56">
            <v>0.13070806900000001</v>
          </cell>
          <cell r="P56">
            <v>2.04</v>
          </cell>
        </row>
        <row r="57">
          <cell r="A57">
            <v>103420</v>
          </cell>
          <cell r="B57" t="str">
            <v>Belwa</v>
          </cell>
          <cell r="C57" t="str">
            <v>R</v>
          </cell>
          <cell r="D57" t="str">
            <v>L</v>
          </cell>
          <cell r="E57">
            <v>15.879794534999998</v>
          </cell>
          <cell r="F57">
            <v>11.934429762000002</v>
          </cell>
          <cell r="G57">
            <v>0.68721999899999986</v>
          </cell>
          <cell r="H57">
            <v>3.3109438739999995</v>
          </cell>
          <cell r="I57">
            <v>20.923185631999999</v>
          </cell>
          <cell r="J57">
            <v>18.39</v>
          </cell>
          <cell r="K57">
            <v>7.29</v>
          </cell>
          <cell r="L57">
            <v>9.42</v>
          </cell>
          <cell r="M57">
            <v>4.18</v>
          </cell>
          <cell r="N57">
            <v>1.0411474779999998</v>
          </cell>
          <cell r="O57">
            <v>0.12601174499999998</v>
          </cell>
          <cell r="P57">
            <v>6.95</v>
          </cell>
        </row>
        <row r="58">
          <cell r="A58">
            <v>105620</v>
          </cell>
          <cell r="B58" t="str">
            <v>English</v>
          </cell>
          <cell r="C58" t="str">
            <v>R</v>
          </cell>
          <cell r="D58" t="str">
            <v>L</v>
          </cell>
          <cell r="E58">
            <v>92.017203148000007</v>
          </cell>
          <cell r="F58">
            <v>67.845241389999998</v>
          </cell>
          <cell r="G58">
            <v>2.4085976630000006</v>
          </cell>
          <cell r="H58">
            <v>21.998007994999998</v>
          </cell>
          <cell r="I58">
            <v>14.402303353000001</v>
          </cell>
          <cell r="J58">
            <v>11.9</v>
          </cell>
          <cell r="K58">
            <v>2.39</v>
          </cell>
          <cell r="L58">
            <v>8.64</v>
          </cell>
          <cell r="M58">
            <v>3.03</v>
          </cell>
          <cell r="N58">
            <v>2.221525755</v>
          </cell>
          <cell r="O58">
            <v>0.34734036500000004</v>
          </cell>
          <cell r="P58">
            <v>4.2699999999999996</v>
          </cell>
        </row>
        <row r="59">
          <cell r="A59">
            <v>162820</v>
          </cell>
          <cell r="B59" t="str">
            <v>Motihari</v>
          </cell>
          <cell r="C59" t="str">
            <v>SU</v>
          </cell>
          <cell r="D59" t="str">
            <v>S</v>
          </cell>
          <cell r="E59">
            <v>22.312904115000002</v>
          </cell>
          <cell r="F59">
            <v>11.109569016999998</v>
          </cell>
          <cell r="G59">
            <v>1.600847833</v>
          </cell>
          <cell r="H59">
            <v>9.827337935000001</v>
          </cell>
          <cell r="I59">
            <v>15.830996436</v>
          </cell>
          <cell r="J59">
            <v>12.01</v>
          </cell>
          <cell r="K59">
            <v>2.86</v>
          </cell>
          <cell r="L59">
            <v>5.76</v>
          </cell>
          <cell r="M59">
            <v>7.1</v>
          </cell>
          <cell r="N59">
            <v>0.56507411200000002</v>
          </cell>
          <cell r="O59">
            <v>0.19948048100000002</v>
          </cell>
          <cell r="P59">
            <v>2.91</v>
          </cell>
        </row>
        <row r="60">
          <cell r="A60">
            <v>168620</v>
          </cell>
          <cell r="B60" t="str">
            <v>Siwan</v>
          </cell>
          <cell r="C60" t="str">
            <v>SU</v>
          </cell>
          <cell r="D60" t="str">
            <v>S</v>
          </cell>
          <cell r="E60">
            <v>22.066191616000001</v>
          </cell>
          <cell r="F60">
            <v>12.701821528</v>
          </cell>
          <cell r="G60">
            <v>1.301072969</v>
          </cell>
          <cell r="H60">
            <v>8.6183146189999995</v>
          </cell>
          <cell r="I60">
            <v>6.3098527730000002</v>
          </cell>
          <cell r="J60">
            <v>4.5999999999999996</v>
          </cell>
          <cell r="K60">
            <v>0.6</v>
          </cell>
          <cell r="L60">
            <v>2.76</v>
          </cell>
          <cell r="M60">
            <v>2.94</v>
          </cell>
          <cell r="N60">
            <v>0.34237913799999997</v>
          </cell>
          <cell r="O60">
            <v>0.19657596999999999</v>
          </cell>
          <cell r="P60">
            <v>0.74</v>
          </cell>
        </row>
        <row r="61">
          <cell r="A61">
            <v>184120</v>
          </cell>
          <cell r="B61" t="str">
            <v>Raxaul</v>
          </cell>
          <cell r="C61" t="str">
            <v>U</v>
          </cell>
          <cell r="D61" t="str">
            <v>M</v>
          </cell>
          <cell r="E61">
            <v>14.732592316999998</v>
          </cell>
          <cell r="F61">
            <v>6.1055192310000006</v>
          </cell>
          <cell r="G61">
            <v>7.1623591399999986</v>
          </cell>
          <cell r="H61">
            <v>1.6111830459999998</v>
          </cell>
          <cell r="I61">
            <v>46.829091105999993</v>
          </cell>
          <cell r="J61">
            <v>43.61</v>
          </cell>
          <cell r="K61">
            <v>12.36</v>
          </cell>
          <cell r="L61">
            <v>29.37</v>
          </cell>
          <cell r="M61">
            <v>5.05</v>
          </cell>
          <cell r="N61">
            <v>1.328664745</v>
          </cell>
          <cell r="O61">
            <v>0.25157040399999997</v>
          </cell>
          <cell r="P61">
            <v>1.22</v>
          </cell>
        </row>
        <row r="62">
          <cell r="A62">
            <v>187920</v>
          </cell>
          <cell r="B62" t="str">
            <v>Gopalganj</v>
          </cell>
          <cell r="C62" t="str">
            <v>U</v>
          </cell>
          <cell r="D62" t="str">
            <v>M</v>
          </cell>
          <cell r="E62">
            <v>13.342033095</v>
          </cell>
          <cell r="F62">
            <v>8.8361801829999997</v>
          </cell>
          <cell r="G62">
            <v>0.51485132199999994</v>
          </cell>
          <cell r="H62">
            <v>4.641588389999999</v>
          </cell>
          <cell r="I62">
            <v>10.040590811</v>
          </cell>
          <cell r="J62">
            <v>7.06</v>
          </cell>
          <cell r="K62">
            <v>0.56000000000000005</v>
          </cell>
          <cell r="L62">
            <v>4.6500000000000004</v>
          </cell>
          <cell r="M62">
            <v>4.8</v>
          </cell>
          <cell r="N62">
            <v>0.378737875</v>
          </cell>
          <cell r="O62">
            <v>0.14849008899999999</v>
          </cell>
          <cell r="P62">
            <v>0.6</v>
          </cell>
        </row>
        <row r="63">
          <cell r="A63">
            <v>191920</v>
          </cell>
          <cell r="B63" t="str">
            <v>Bettiah</v>
          </cell>
          <cell r="C63" t="str">
            <v>SU</v>
          </cell>
          <cell r="D63" t="str">
            <v>S</v>
          </cell>
          <cell r="E63">
            <v>52.638467351999999</v>
          </cell>
          <cell r="F63">
            <v>40.706834202000003</v>
          </cell>
          <cell r="G63">
            <v>1.5587442359999997</v>
          </cell>
          <cell r="H63">
            <v>10.714862313999999</v>
          </cell>
          <cell r="I63">
            <v>32.499092074000004</v>
          </cell>
          <cell r="J63">
            <v>26.47</v>
          </cell>
          <cell r="K63">
            <v>6.59</v>
          </cell>
          <cell r="L63">
            <v>14.82</v>
          </cell>
          <cell r="M63">
            <v>11.08</v>
          </cell>
          <cell r="N63">
            <v>1.475091049</v>
          </cell>
          <cell r="O63">
            <v>0.35541136600000001</v>
          </cell>
          <cell r="P63">
            <v>6.72</v>
          </cell>
        </row>
      </sheetData>
      <sheetData sheetId="16">
        <row r="1">
          <cell r="A1" t="str">
            <v>D. No</v>
          </cell>
          <cell r="B1" t="str">
            <v>Name Of Branch</v>
          </cell>
          <cell r="C1" t="str">
            <v>Status</v>
          </cell>
          <cell r="D1" t="str">
            <v>CAT</v>
          </cell>
          <cell r="E1" t="str">
            <v>Dep</v>
          </cell>
          <cell r="F1" t="str">
            <v>SF</v>
          </cell>
          <cell r="G1" t="str">
            <v>CA</v>
          </cell>
          <cell r="H1" t="str">
            <v>TD</v>
          </cell>
          <cell r="I1" t="str">
            <v>ADV</v>
          </cell>
          <cell r="J1" t="str">
            <v>PS</v>
          </cell>
          <cell r="K1" t="str">
            <v>AGR</v>
          </cell>
          <cell r="L1" t="str">
            <v>MSME</v>
          </cell>
          <cell r="M1" t="str">
            <v>RETAIL</v>
          </cell>
          <cell r="N1" t="str">
            <v>PROFIT</v>
          </cell>
          <cell r="O1" t="str">
            <v>FBI</v>
          </cell>
          <cell r="P1" t="str">
            <v>NPA</v>
          </cell>
        </row>
        <row r="2">
          <cell r="A2">
            <v>1</v>
          </cell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  <cell r="P2">
            <v>16</v>
          </cell>
        </row>
        <row r="3">
          <cell r="A3">
            <v>349</v>
          </cell>
          <cell r="B3" t="str">
            <v>MAHARAJGANJ</v>
          </cell>
          <cell r="C3" t="str">
            <v>SU</v>
          </cell>
          <cell r="D3" t="str">
            <v>M</v>
          </cell>
          <cell r="E3">
            <v>150.774103594</v>
          </cell>
          <cell r="F3">
            <v>111.25951601999999</v>
          </cell>
          <cell r="G3">
            <v>4.845055974000001</v>
          </cell>
          <cell r="H3">
            <v>34.669531599999999</v>
          </cell>
          <cell r="I3">
            <v>16.607627852</v>
          </cell>
          <cell r="J3">
            <v>11.5</v>
          </cell>
          <cell r="K3">
            <v>6.26</v>
          </cell>
          <cell r="L3">
            <v>2.61</v>
          </cell>
          <cell r="M3">
            <v>7.7</v>
          </cell>
          <cell r="N3">
            <v>177.3961721</v>
          </cell>
          <cell r="P3">
            <v>850.50883529999999</v>
          </cell>
        </row>
        <row r="4">
          <cell r="A4">
            <v>1014</v>
          </cell>
          <cell r="B4" t="str">
            <v>ASAON</v>
          </cell>
          <cell r="C4" t="str">
            <v>R</v>
          </cell>
          <cell r="D4" t="str">
            <v>M</v>
          </cell>
          <cell r="E4">
            <v>86.341538421999999</v>
          </cell>
          <cell r="F4">
            <v>62.151799937999996</v>
          </cell>
          <cell r="G4">
            <v>0.74044582900000055</v>
          </cell>
          <cell r="H4">
            <v>23.449292655000001</v>
          </cell>
          <cell r="I4">
            <v>12.313734709999999</v>
          </cell>
          <cell r="J4">
            <v>9.11</v>
          </cell>
          <cell r="K4">
            <v>5.08</v>
          </cell>
          <cell r="L4">
            <v>2.59</v>
          </cell>
          <cell r="M4">
            <v>4.46</v>
          </cell>
          <cell r="N4">
            <v>113.04433309999997</v>
          </cell>
          <cell r="P4">
            <v>690.97614379999993</v>
          </cell>
        </row>
        <row r="5">
          <cell r="A5">
            <v>1225</v>
          </cell>
          <cell r="B5" t="str">
            <v>B.HAT</v>
          </cell>
          <cell r="C5" t="str">
            <v>R</v>
          </cell>
          <cell r="D5" t="str">
            <v>M</v>
          </cell>
          <cell r="E5">
            <v>126.69261255800001</v>
          </cell>
          <cell r="F5">
            <v>95.027184481000006</v>
          </cell>
          <cell r="G5">
            <v>1.4025650769999993</v>
          </cell>
          <cell r="H5">
            <v>30.262863000000003</v>
          </cell>
          <cell r="I5">
            <v>6.0096802770000002</v>
          </cell>
          <cell r="J5">
            <v>4.24</v>
          </cell>
          <cell r="K5">
            <v>2.41</v>
          </cell>
          <cell r="L5">
            <v>0.39</v>
          </cell>
          <cell r="M5">
            <v>3.13</v>
          </cell>
          <cell r="N5">
            <v>185.0501611</v>
          </cell>
          <cell r="P5">
            <v>315.98797809999996</v>
          </cell>
        </row>
        <row r="6">
          <cell r="A6">
            <v>1441</v>
          </cell>
          <cell r="B6" t="str">
            <v>CHITTAULI</v>
          </cell>
          <cell r="C6" t="str">
            <v>R</v>
          </cell>
          <cell r="D6" t="str">
            <v>L</v>
          </cell>
          <cell r="E6">
            <v>117.291726661</v>
          </cell>
          <cell r="F6">
            <v>82.466308024000014</v>
          </cell>
          <cell r="G6">
            <v>2.0339137169999999</v>
          </cell>
          <cell r="H6">
            <v>32.791504919999994</v>
          </cell>
          <cell r="I6">
            <v>19.212812608</v>
          </cell>
          <cell r="J6">
            <v>15.02</v>
          </cell>
          <cell r="K6">
            <v>9.59</v>
          </cell>
          <cell r="L6">
            <v>3.74</v>
          </cell>
          <cell r="M6">
            <v>5.78</v>
          </cell>
          <cell r="N6">
            <v>166.87739400000001</v>
          </cell>
          <cell r="P6">
            <v>1068.1837433000001</v>
          </cell>
        </row>
        <row r="7">
          <cell r="A7">
            <v>1551</v>
          </cell>
          <cell r="B7" t="str">
            <v>DON</v>
          </cell>
          <cell r="C7" t="str">
            <v>R</v>
          </cell>
          <cell r="D7" t="str">
            <v>M</v>
          </cell>
          <cell r="E7">
            <v>83.668731224999988</v>
          </cell>
          <cell r="F7">
            <v>63.518891113000002</v>
          </cell>
          <cell r="G7">
            <v>1.3274063120000001</v>
          </cell>
          <cell r="H7">
            <v>18.822433799999999</v>
          </cell>
          <cell r="I7">
            <v>15.369794640999999</v>
          </cell>
          <cell r="J7">
            <v>11.81</v>
          </cell>
          <cell r="K7">
            <v>6.91</v>
          </cell>
          <cell r="L7">
            <v>3.74</v>
          </cell>
          <cell r="M7">
            <v>4.6900000000000004</v>
          </cell>
          <cell r="N7">
            <v>132.12717829999997</v>
          </cell>
          <cell r="P7">
            <v>592.39255539999999</v>
          </cell>
        </row>
        <row r="8">
          <cell r="A8">
            <v>1555</v>
          </cell>
          <cell r="B8" t="str">
            <v>D.D.PUR</v>
          </cell>
          <cell r="C8" t="str">
            <v>R</v>
          </cell>
          <cell r="D8" t="str">
            <v>M</v>
          </cell>
          <cell r="E8">
            <v>86.855227195000012</v>
          </cell>
          <cell r="F8">
            <v>64.189525908999997</v>
          </cell>
          <cell r="G8">
            <v>1.1298753860000001</v>
          </cell>
          <cell r="H8">
            <v>21.535825899999999</v>
          </cell>
          <cell r="I8">
            <v>13.366720249</v>
          </cell>
          <cell r="J8">
            <v>11.93</v>
          </cell>
          <cell r="K8">
            <v>8.19</v>
          </cell>
          <cell r="L8">
            <v>2.62</v>
          </cell>
          <cell r="M8">
            <v>2.54</v>
          </cell>
          <cell r="N8">
            <v>113.53655139999999</v>
          </cell>
          <cell r="P8">
            <v>962.21085479999999</v>
          </cell>
        </row>
        <row r="9">
          <cell r="A9">
            <v>1659</v>
          </cell>
          <cell r="B9" t="str">
            <v>SIWAN</v>
          </cell>
          <cell r="C9" t="str">
            <v>SU</v>
          </cell>
          <cell r="D9" t="str">
            <v>L</v>
          </cell>
          <cell r="E9">
            <v>148.50207456999999</v>
          </cell>
          <cell r="F9">
            <v>106.739391625</v>
          </cell>
          <cell r="G9">
            <v>2.8126025349999999</v>
          </cell>
          <cell r="H9">
            <v>38.950080409999998</v>
          </cell>
          <cell r="I9">
            <v>37.082920743000003</v>
          </cell>
          <cell r="J9">
            <v>22.37</v>
          </cell>
          <cell r="K9">
            <v>6.83</v>
          </cell>
          <cell r="L9">
            <v>10.029999999999999</v>
          </cell>
          <cell r="M9">
            <v>20.190000000000001</v>
          </cell>
          <cell r="N9">
            <v>168.02450359999995</v>
          </cell>
          <cell r="P9">
            <v>896.13479290000009</v>
          </cell>
        </row>
        <row r="10">
          <cell r="A10">
            <v>1927</v>
          </cell>
          <cell r="B10" t="str">
            <v>GAMBHIRAR</v>
          </cell>
          <cell r="C10" t="str">
            <v>R</v>
          </cell>
          <cell r="D10" t="str">
            <v>M</v>
          </cell>
          <cell r="E10">
            <v>52.721436944999994</v>
          </cell>
          <cell r="F10">
            <v>40.373701818999997</v>
          </cell>
          <cell r="G10">
            <v>1.9271354260000002</v>
          </cell>
          <cell r="H10">
            <v>10.4205997</v>
          </cell>
          <cell r="I10">
            <v>10.985026964999999</v>
          </cell>
          <cell r="J10">
            <v>9.15</v>
          </cell>
          <cell r="K10">
            <v>5.92</v>
          </cell>
          <cell r="L10">
            <v>1.92</v>
          </cell>
          <cell r="M10">
            <v>3.1</v>
          </cell>
          <cell r="N10">
            <v>82.762280699999991</v>
          </cell>
          <cell r="P10">
            <v>644.55010979999997</v>
          </cell>
        </row>
        <row r="11">
          <cell r="A11">
            <v>2366</v>
          </cell>
          <cell r="B11" t="str">
            <v>KAROM</v>
          </cell>
          <cell r="C11" t="str">
            <v>R</v>
          </cell>
          <cell r="D11" t="str">
            <v>M</v>
          </cell>
          <cell r="E11">
            <v>71.115285063000002</v>
          </cell>
          <cell r="F11">
            <v>54.821824959999994</v>
          </cell>
          <cell r="G11">
            <v>1.0599136729999998</v>
          </cell>
          <cell r="H11">
            <v>15.233546430000001</v>
          </cell>
          <cell r="I11">
            <v>13.745382153000001</v>
          </cell>
          <cell r="J11">
            <v>11.66</v>
          </cell>
          <cell r="K11">
            <v>7.98</v>
          </cell>
          <cell r="L11">
            <v>3.16</v>
          </cell>
          <cell r="M11">
            <v>2.57</v>
          </cell>
          <cell r="N11">
            <v>113.52403820000004</v>
          </cell>
          <cell r="P11">
            <v>725.30515200000002</v>
          </cell>
        </row>
        <row r="12">
          <cell r="A12">
            <v>2400</v>
          </cell>
          <cell r="B12" t="str">
            <v>BHITTI</v>
          </cell>
          <cell r="C12" t="str">
            <v>R</v>
          </cell>
          <cell r="D12" t="str">
            <v>M</v>
          </cell>
          <cell r="E12">
            <v>94.369370973999992</v>
          </cell>
          <cell r="F12">
            <v>71.440366284999996</v>
          </cell>
          <cell r="G12">
            <v>1.6495826890000003</v>
          </cell>
          <cell r="H12">
            <v>21.279422</v>
          </cell>
          <cell r="I12">
            <v>14.625372124</v>
          </cell>
          <cell r="J12">
            <v>10.99</v>
          </cell>
          <cell r="K12">
            <v>7.12</v>
          </cell>
          <cell r="L12">
            <v>2.6</v>
          </cell>
          <cell r="M12">
            <v>4.8600000000000003</v>
          </cell>
          <cell r="N12">
            <v>153.85655450000002</v>
          </cell>
          <cell r="P12">
            <v>935.77273290000005</v>
          </cell>
        </row>
        <row r="13">
          <cell r="A13">
            <v>3002</v>
          </cell>
          <cell r="B13" t="str">
            <v>RAJAPUR</v>
          </cell>
          <cell r="C13" t="str">
            <v>R</v>
          </cell>
          <cell r="D13" t="str">
            <v>M</v>
          </cell>
          <cell r="E13">
            <v>92.713066810000001</v>
          </cell>
          <cell r="F13">
            <v>67.306806844000008</v>
          </cell>
          <cell r="G13">
            <v>0.6963828660000001</v>
          </cell>
          <cell r="H13">
            <v>24.7098771</v>
          </cell>
          <cell r="I13">
            <v>11.820838694999999</v>
          </cell>
          <cell r="J13">
            <v>8.61</v>
          </cell>
          <cell r="K13">
            <v>7.31</v>
          </cell>
          <cell r="L13">
            <v>0.37</v>
          </cell>
          <cell r="M13">
            <v>4.13</v>
          </cell>
          <cell r="N13">
            <v>118.120462</v>
          </cell>
          <cell r="P13">
            <v>571.42596490000005</v>
          </cell>
        </row>
        <row r="14">
          <cell r="A14">
            <v>9912</v>
          </cell>
          <cell r="B14" t="str">
            <v>ST.ROAD SIWAN</v>
          </cell>
          <cell r="C14" t="str">
            <v>SU</v>
          </cell>
          <cell r="D14" t="str">
            <v>M</v>
          </cell>
          <cell r="E14">
            <v>66.461937914000004</v>
          </cell>
          <cell r="F14">
            <v>45.341241229999994</v>
          </cell>
          <cell r="G14">
            <v>3.2655330699999996</v>
          </cell>
          <cell r="H14">
            <v>17.855163613999999</v>
          </cell>
          <cell r="I14">
            <v>10.180281976</v>
          </cell>
          <cell r="J14">
            <v>7.38</v>
          </cell>
          <cell r="K14">
            <v>1.2</v>
          </cell>
          <cell r="L14">
            <v>5.5</v>
          </cell>
          <cell r="M14">
            <v>3.36</v>
          </cell>
          <cell r="N14">
            <v>77.892927499999999</v>
          </cell>
          <cell r="P14">
            <v>192.2284559</v>
          </cell>
        </row>
        <row r="15">
          <cell r="A15">
            <v>184510</v>
          </cell>
          <cell r="B15" t="str">
            <v>SIWAN eOBC</v>
          </cell>
          <cell r="C15" t="str">
            <v>SU</v>
          </cell>
          <cell r="D15" t="str">
            <v>S</v>
          </cell>
          <cell r="E15">
            <v>45.083759853000004</v>
          </cell>
          <cell r="F15">
            <v>16.724035143999998</v>
          </cell>
          <cell r="G15">
            <v>8.9162139089999997</v>
          </cell>
          <cell r="H15">
            <v>19.443510799999999</v>
          </cell>
          <cell r="I15">
            <v>11.848273990999999</v>
          </cell>
          <cell r="J15">
            <v>7.8</v>
          </cell>
          <cell r="K15">
            <v>0.56000000000000005</v>
          </cell>
          <cell r="L15">
            <v>4.95</v>
          </cell>
          <cell r="M15">
            <v>6.34</v>
          </cell>
          <cell r="N15">
            <v>37.970396899999997</v>
          </cell>
          <cell r="P15">
            <v>92.061057200000008</v>
          </cell>
        </row>
        <row r="16">
          <cell r="A16">
            <v>105620</v>
          </cell>
          <cell r="B16" t="str">
            <v>ENGLISH eUBI</v>
          </cell>
          <cell r="C16" t="str">
            <v>R</v>
          </cell>
          <cell r="D16" t="str">
            <v>L</v>
          </cell>
          <cell r="E16">
            <v>92.039894999000012</v>
          </cell>
          <cell r="F16">
            <v>68.439160729999998</v>
          </cell>
          <cell r="G16">
            <v>2.1670339519999993</v>
          </cell>
          <cell r="H16">
            <v>21.433700317</v>
          </cell>
          <cell r="I16">
            <v>14.904317647999999</v>
          </cell>
          <cell r="J16">
            <v>12.12</v>
          </cell>
          <cell r="K16">
            <v>2.5</v>
          </cell>
          <cell r="L16">
            <v>9</v>
          </cell>
          <cell r="M16">
            <v>3.01</v>
          </cell>
          <cell r="N16">
            <v>167.19563310000001</v>
          </cell>
          <cell r="P16">
            <v>359.10098670000002</v>
          </cell>
        </row>
        <row r="17">
          <cell r="A17">
            <v>168620</v>
          </cell>
          <cell r="B17" t="str">
            <v>SIWAN eUBI</v>
          </cell>
          <cell r="C17" t="str">
            <v>SU</v>
          </cell>
          <cell r="D17" t="str">
            <v>S</v>
          </cell>
          <cell r="E17">
            <v>22.804143985</v>
          </cell>
          <cell r="F17">
            <v>13.566418624999999</v>
          </cell>
          <cell r="G17">
            <v>1.4332123189999999</v>
          </cell>
          <cell r="H17">
            <v>7.8045130409999999</v>
          </cell>
          <cell r="I17">
            <v>6.6209823440000006</v>
          </cell>
          <cell r="J17">
            <v>3.95</v>
          </cell>
          <cell r="K17">
            <v>0.53</v>
          </cell>
          <cell r="L17">
            <v>2.2999999999999998</v>
          </cell>
          <cell r="M17">
            <v>3.76</v>
          </cell>
          <cell r="N17">
            <v>9.9726454999999987</v>
          </cell>
          <cell r="P17">
            <v>69.188170900000003</v>
          </cell>
        </row>
        <row r="18">
          <cell r="A18">
            <v>859</v>
          </cell>
          <cell r="B18" t="str">
            <v>SUGAULI</v>
          </cell>
          <cell r="C18" t="str">
            <v>SU</v>
          </cell>
          <cell r="D18" t="str">
            <v>M</v>
          </cell>
          <cell r="E18">
            <v>68.508183072999998</v>
          </cell>
          <cell r="F18">
            <v>57.868611504</v>
          </cell>
          <cell r="G18">
            <v>1.8066133690000004</v>
          </cell>
          <cell r="H18">
            <v>8.8329582000000002</v>
          </cell>
          <cell r="I18">
            <v>13.921020130000002</v>
          </cell>
          <cell r="J18">
            <v>8.8699999999999992</v>
          </cell>
          <cell r="K18">
            <v>4.04</v>
          </cell>
          <cell r="L18">
            <v>4.3499999999999996</v>
          </cell>
          <cell r="M18">
            <v>5.51</v>
          </cell>
          <cell r="N18">
            <v>99.621071799999996</v>
          </cell>
          <cell r="P18">
            <v>194.56559250000001</v>
          </cell>
        </row>
        <row r="19">
          <cell r="A19">
            <v>1562</v>
          </cell>
          <cell r="B19" t="str">
            <v>LAKHAURA</v>
          </cell>
          <cell r="C19" t="str">
            <v>R</v>
          </cell>
          <cell r="D19" t="str">
            <v>M</v>
          </cell>
          <cell r="E19">
            <v>26.098074876000002</v>
          </cell>
          <cell r="F19">
            <v>22.135089389999997</v>
          </cell>
          <cell r="G19">
            <v>0.42601298599999987</v>
          </cell>
          <cell r="H19">
            <v>3.5369725000000001</v>
          </cell>
          <cell r="I19">
            <v>20.106446043000002</v>
          </cell>
          <cell r="J19">
            <v>17.79</v>
          </cell>
          <cell r="K19">
            <v>11.34</v>
          </cell>
          <cell r="L19">
            <v>5.7</v>
          </cell>
          <cell r="M19">
            <v>2.94</v>
          </cell>
          <cell r="N19">
            <v>38.839699699999997</v>
          </cell>
          <cell r="P19">
            <v>1184.7232718</v>
          </cell>
        </row>
        <row r="20">
          <cell r="A20">
            <v>1564</v>
          </cell>
          <cell r="B20" t="str">
            <v>SRIPUR</v>
          </cell>
          <cell r="C20" t="str">
            <v>R</v>
          </cell>
          <cell r="D20" t="str">
            <v>M</v>
          </cell>
          <cell r="E20">
            <v>32.270373861000003</v>
          </cell>
          <cell r="F20">
            <v>27.087131363999998</v>
          </cell>
          <cell r="G20">
            <v>1.633094797</v>
          </cell>
          <cell r="H20">
            <v>3.5501477000000001</v>
          </cell>
          <cell r="I20">
            <v>9.785340669</v>
          </cell>
          <cell r="J20">
            <v>8.01</v>
          </cell>
          <cell r="K20">
            <v>4.71</v>
          </cell>
          <cell r="L20">
            <v>2.31</v>
          </cell>
          <cell r="M20">
            <v>2.64</v>
          </cell>
          <cell r="N20">
            <v>37.438487299999998</v>
          </cell>
          <cell r="P20">
            <v>455.16874759999996</v>
          </cell>
        </row>
        <row r="21">
          <cell r="A21">
            <v>1695</v>
          </cell>
          <cell r="B21" t="str">
            <v>N.G.GANG</v>
          </cell>
          <cell r="C21" t="str">
            <v>R</v>
          </cell>
          <cell r="D21" t="str">
            <v>M</v>
          </cell>
          <cell r="E21">
            <v>56.486190112000003</v>
          </cell>
          <cell r="F21">
            <v>45.920957164000001</v>
          </cell>
          <cell r="G21">
            <v>1.4977481480000003</v>
          </cell>
          <cell r="H21">
            <v>9.067484799999999</v>
          </cell>
          <cell r="I21">
            <v>8.3016971300000009</v>
          </cell>
          <cell r="J21">
            <v>5.99</v>
          </cell>
          <cell r="K21">
            <v>3.26</v>
          </cell>
          <cell r="L21">
            <v>2.08</v>
          </cell>
          <cell r="M21">
            <v>2.89</v>
          </cell>
          <cell r="N21">
            <v>77.02222119999999</v>
          </cell>
          <cell r="P21">
            <v>279.4099865</v>
          </cell>
        </row>
        <row r="22">
          <cell r="A22">
            <v>1791</v>
          </cell>
          <cell r="B22" t="str">
            <v>P.PAKRI</v>
          </cell>
          <cell r="C22" t="str">
            <v>R</v>
          </cell>
          <cell r="D22" t="str">
            <v>M</v>
          </cell>
          <cell r="E22">
            <v>47.814691860000003</v>
          </cell>
          <cell r="F22">
            <v>38.941715301000002</v>
          </cell>
          <cell r="G22">
            <v>1.255840259</v>
          </cell>
          <cell r="H22">
            <v>7.6171362999999994</v>
          </cell>
          <cell r="I22">
            <v>10.272675205000001</v>
          </cell>
          <cell r="J22">
            <v>8.6</v>
          </cell>
          <cell r="K22">
            <v>6.46</v>
          </cell>
          <cell r="L22">
            <v>1.61</v>
          </cell>
          <cell r="M22">
            <v>1.96</v>
          </cell>
          <cell r="N22">
            <v>62.955995099999996</v>
          </cell>
          <cell r="P22">
            <v>613.08520390000001</v>
          </cell>
        </row>
        <row r="23">
          <cell r="A23">
            <v>2292</v>
          </cell>
          <cell r="B23" t="str">
            <v>LAUKHAN</v>
          </cell>
          <cell r="C23" t="str">
            <v>R</v>
          </cell>
          <cell r="D23" t="str">
            <v>S</v>
          </cell>
          <cell r="E23">
            <v>22.564397779</v>
          </cell>
          <cell r="F23">
            <v>20.140469529000001</v>
          </cell>
          <cell r="G23">
            <v>0.42982045000000002</v>
          </cell>
          <cell r="H23">
            <v>1.9941077999999999</v>
          </cell>
          <cell r="I23">
            <v>7.8465993510000009</v>
          </cell>
          <cell r="J23">
            <v>6.16</v>
          </cell>
          <cell r="K23">
            <v>4.01</v>
          </cell>
          <cell r="L23">
            <v>1.88</v>
          </cell>
          <cell r="M23">
            <v>1.94</v>
          </cell>
          <cell r="N23">
            <v>21.994128800000006</v>
          </cell>
          <cell r="P23">
            <v>437.27780340000004</v>
          </cell>
        </row>
        <row r="24">
          <cell r="A24">
            <v>2513</v>
          </cell>
          <cell r="B24" t="str">
            <v>MOTIHARI</v>
          </cell>
          <cell r="C24" t="str">
            <v>SU</v>
          </cell>
          <cell r="D24" t="str">
            <v>L</v>
          </cell>
          <cell r="E24">
            <v>184.202455246</v>
          </cell>
          <cell r="F24">
            <v>120.71541838100002</v>
          </cell>
          <cell r="G24">
            <v>15.550088965</v>
          </cell>
          <cell r="H24">
            <v>47.936947899999993</v>
          </cell>
          <cell r="I24">
            <v>41.033610192000005</v>
          </cell>
          <cell r="J24">
            <v>27.41</v>
          </cell>
          <cell r="K24">
            <v>15.79</v>
          </cell>
          <cell r="L24">
            <v>7.94</v>
          </cell>
          <cell r="M24">
            <v>17.100000000000001</v>
          </cell>
          <cell r="N24">
            <v>254.26666649999999</v>
          </cell>
          <cell r="P24">
            <v>1144.4642395000001</v>
          </cell>
        </row>
        <row r="25">
          <cell r="A25">
            <v>4108</v>
          </cell>
          <cell r="B25" t="str">
            <v>RAXAUL</v>
          </cell>
          <cell r="C25" t="str">
            <v>SU</v>
          </cell>
          <cell r="D25" t="str">
            <v>L</v>
          </cell>
          <cell r="E25">
            <v>54.832973361000001</v>
          </cell>
          <cell r="F25">
            <v>34.555946437999999</v>
          </cell>
          <cell r="G25">
            <v>1.9357766219999997</v>
          </cell>
          <cell r="H25">
            <v>18.341250300999999</v>
          </cell>
          <cell r="I25">
            <v>17.810779205999999</v>
          </cell>
          <cell r="J25">
            <v>15.99</v>
          </cell>
          <cell r="K25">
            <v>13.37</v>
          </cell>
          <cell r="L25">
            <v>1.83</v>
          </cell>
          <cell r="M25">
            <v>2.6</v>
          </cell>
          <cell r="N25">
            <v>31.383675699999998</v>
          </cell>
          <cell r="P25">
            <v>1430.6802655000001</v>
          </cell>
        </row>
        <row r="26">
          <cell r="A26">
            <v>5974</v>
          </cell>
          <cell r="B26" t="str">
            <v>KASBA MEHSI</v>
          </cell>
          <cell r="C26" t="str">
            <v>R</v>
          </cell>
          <cell r="D26" t="str">
            <v>S</v>
          </cell>
          <cell r="E26">
            <v>29.097294931</v>
          </cell>
          <cell r="F26">
            <v>23.259079716999999</v>
          </cell>
          <cell r="G26">
            <v>0.41570621399999991</v>
          </cell>
          <cell r="H26">
            <v>5.4225089999999998</v>
          </cell>
          <cell r="I26">
            <v>5.1158160130000008</v>
          </cell>
          <cell r="J26">
            <v>3.72</v>
          </cell>
          <cell r="K26">
            <v>1.63</v>
          </cell>
          <cell r="L26">
            <v>1.81</v>
          </cell>
          <cell r="M26">
            <v>1.67</v>
          </cell>
          <cell r="N26">
            <v>48.304533000000006</v>
          </cell>
          <cell r="P26">
            <v>43.259969299999995</v>
          </cell>
        </row>
        <row r="27">
          <cell r="A27">
            <v>7211</v>
          </cell>
          <cell r="B27" t="str">
            <v>CHAKIYA</v>
          </cell>
          <cell r="C27" t="str">
            <v>SU</v>
          </cell>
          <cell r="D27" t="str">
            <v>M</v>
          </cell>
          <cell r="E27">
            <v>93.867285155999994</v>
          </cell>
          <cell r="F27">
            <v>75.137351283000001</v>
          </cell>
          <cell r="G27">
            <v>2.4916704729999997</v>
          </cell>
          <cell r="H27">
            <v>16.238263400000001</v>
          </cell>
          <cell r="I27">
            <v>6.1583980630000008</v>
          </cell>
          <cell r="J27">
            <v>3.98</v>
          </cell>
          <cell r="K27">
            <v>2.25</v>
          </cell>
          <cell r="L27">
            <v>1.07</v>
          </cell>
          <cell r="M27">
            <v>2.8</v>
          </cell>
          <cell r="N27">
            <v>129.1893747</v>
          </cell>
          <cell r="P27">
            <v>94.5276633</v>
          </cell>
        </row>
        <row r="28">
          <cell r="A28">
            <v>9881</v>
          </cell>
          <cell r="B28" t="str">
            <v>BARIYARPUR</v>
          </cell>
          <cell r="C28" t="str">
            <v>SU</v>
          </cell>
          <cell r="D28" t="str">
            <v>S</v>
          </cell>
          <cell r="E28">
            <v>35.260404227000002</v>
          </cell>
          <cell r="F28">
            <v>22.197167090000004</v>
          </cell>
          <cell r="G28">
            <v>1.3585120370000001</v>
          </cell>
          <cell r="H28">
            <v>11.704725100000001</v>
          </cell>
          <cell r="I28">
            <v>26.951388795</v>
          </cell>
          <cell r="J28">
            <v>20.079999999999998</v>
          </cell>
          <cell r="K28">
            <v>13.66</v>
          </cell>
          <cell r="L28">
            <v>4.01</v>
          </cell>
          <cell r="M28">
            <v>9.26</v>
          </cell>
          <cell r="N28">
            <v>30.016799399999996</v>
          </cell>
          <cell r="P28">
            <v>221.81043399999999</v>
          </cell>
        </row>
        <row r="29">
          <cell r="A29">
            <v>9908</v>
          </cell>
          <cell r="B29" t="str">
            <v>NAUWADIH</v>
          </cell>
          <cell r="C29" t="str">
            <v>R</v>
          </cell>
          <cell r="D29" t="str">
            <v>S</v>
          </cell>
          <cell r="E29">
            <v>33.006042489999999</v>
          </cell>
          <cell r="F29">
            <v>26.762571558000001</v>
          </cell>
          <cell r="G29">
            <v>2.9302589000000001</v>
          </cell>
          <cell r="H29">
            <v>3.313212032</v>
          </cell>
          <cell r="I29">
            <v>11.256364599999999</v>
          </cell>
          <cell r="J29">
            <v>9.0399999999999991</v>
          </cell>
          <cell r="K29">
            <v>4.42</v>
          </cell>
          <cell r="L29">
            <v>3.67</v>
          </cell>
          <cell r="M29">
            <v>3.03</v>
          </cell>
          <cell r="N29">
            <v>49.628810900000005</v>
          </cell>
          <cell r="P29">
            <v>230.68624120000001</v>
          </cell>
        </row>
        <row r="30">
          <cell r="A30">
            <v>196210</v>
          </cell>
          <cell r="B30" t="str">
            <v>MOTIHARI eOBC</v>
          </cell>
          <cell r="C30" t="str">
            <v>U</v>
          </cell>
          <cell r="D30" t="str">
            <v>S</v>
          </cell>
          <cell r="E30">
            <v>18.743357022999998</v>
          </cell>
          <cell r="F30">
            <v>11.136251444999997</v>
          </cell>
          <cell r="G30">
            <v>1.250072888</v>
          </cell>
          <cell r="H30">
            <v>6.3570326899999996</v>
          </cell>
          <cell r="I30">
            <v>24.955606146000001</v>
          </cell>
          <cell r="J30">
            <v>13.41</v>
          </cell>
          <cell r="K30">
            <v>1.61</v>
          </cell>
          <cell r="L30">
            <v>7.39</v>
          </cell>
          <cell r="M30">
            <v>15.87</v>
          </cell>
          <cell r="N30">
            <v>6.5565770999999984</v>
          </cell>
          <cell r="P30">
            <v>283.15332079999996</v>
          </cell>
        </row>
        <row r="31">
          <cell r="A31">
            <v>162820</v>
          </cell>
          <cell r="B31" t="str">
            <v>MOTIHARI eUBI</v>
          </cell>
          <cell r="C31" t="str">
            <v>SU</v>
          </cell>
          <cell r="D31" t="str">
            <v>S</v>
          </cell>
          <cell r="E31">
            <v>24.910895797999999</v>
          </cell>
          <cell r="F31">
            <v>12.316613899000002</v>
          </cell>
          <cell r="G31">
            <v>2.2522351190000003</v>
          </cell>
          <cell r="H31">
            <v>10.34204678</v>
          </cell>
          <cell r="I31">
            <v>20.86613449</v>
          </cell>
          <cell r="J31">
            <v>16.260000000000002</v>
          </cell>
          <cell r="K31">
            <v>2.65</v>
          </cell>
          <cell r="L31">
            <v>10.119999999999999</v>
          </cell>
          <cell r="M31">
            <v>7.86</v>
          </cell>
          <cell r="N31">
            <v>19.9269538</v>
          </cell>
          <cell r="P31">
            <v>243.30407049999999</v>
          </cell>
        </row>
        <row r="32">
          <cell r="A32">
            <v>184120</v>
          </cell>
          <cell r="B32" t="str">
            <v>RAXAUL eUBI</v>
          </cell>
          <cell r="C32" t="str">
            <v>U</v>
          </cell>
          <cell r="D32" t="str">
            <v>M</v>
          </cell>
          <cell r="E32">
            <v>9.7564626529999998</v>
          </cell>
          <cell r="F32">
            <v>5.9707672240000003</v>
          </cell>
          <cell r="G32">
            <v>1.8923377990000003</v>
          </cell>
          <cell r="H32">
            <v>1.8933576300000001</v>
          </cell>
          <cell r="I32">
            <v>43.131739242000002</v>
          </cell>
          <cell r="J32">
            <v>39.24</v>
          </cell>
          <cell r="K32">
            <v>8.32</v>
          </cell>
          <cell r="L32">
            <v>28.75</v>
          </cell>
          <cell r="M32">
            <v>6.05</v>
          </cell>
          <cell r="N32">
            <v>43.170812999999995</v>
          </cell>
          <cell r="P32">
            <v>128.15957069999999</v>
          </cell>
        </row>
        <row r="33">
          <cell r="A33">
            <v>80</v>
          </cell>
          <cell r="B33" t="str">
            <v>BAGHA</v>
          </cell>
          <cell r="C33" t="str">
            <v>SU</v>
          </cell>
          <cell r="D33" t="str">
            <v>L</v>
          </cell>
          <cell r="E33">
            <v>73.156242427999999</v>
          </cell>
          <cell r="F33">
            <v>52.075272706000007</v>
          </cell>
          <cell r="G33">
            <v>2.1845688220000001</v>
          </cell>
          <cell r="H33">
            <v>18.8964009</v>
          </cell>
          <cell r="I33">
            <v>22.757526029000001</v>
          </cell>
          <cell r="J33">
            <v>14.55</v>
          </cell>
          <cell r="K33">
            <v>8.73</v>
          </cell>
          <cell r="L33">
            <v>4.2</v>
          </cell>
          <cell r="M33">
            <v>4.78</v>
          </cell>
          <cell r="N33">
            <v>87.637893900000009</v>
          </cell>
          <cell r="P33">
            <v>851.68601819999992</v>
          </cell>
        </row>
        <row r="34">
          <cell r="A34">
            <v>780</v>
          </cell>
          <cell r="B34" t="str">
            <v>MAJHAULIA</v>
          </cell>
          <cell r="C34" t="str">
            <v>R</v>
          </cell>
          <cell r="D34" t="str">
            <v>M</v>
          </cell>
          <cell r="E34">
            <v>59.965643224000004</v>
          </cell>
          <cell r="F34">
            <v>53.599638447999993</v>
          </cell>
          <cell r="G34">
            <v>1.018209776</v>
          </cell>
          <cell r="H34">
            <v>5.3477949999999996</v>
          </cell>
          <cell r="I34">
            <v>17.408770225999998</v>
          </cell>
          <cell r="J34">
            <v>14.21</v>
          </cell>
          <cell r="K34">
            <v>10.49</v>
          </cell>
          <cell r="L34">
            <v>2.96</v>
          </cell>
          <cell r="M34">
            <v>3.9</v>
          </cell>
          <cell r="N34">
            <v>102.75049310000001</v>
          </cell>
          <cell r="P34">
            <v>818.55949889999999</v>
          </cell>
        </row>
        <row r="35">
          <cell r="A35">
            <v>1563</v>
          </cell>
          <cell r="B35" t="str">
            <v>MEHURA</v>
          </cell>
          <cell r="C35" t="str">
            <v>R</v>
          </cell>
          <cell r="D35" t="str">
            <v>M</v>
          </cell>
          <cell r="E35">
            <v>9.3689713900000005</v>
          </cell>
          <cell r="F35">
            <v>7.5188016029999991</v>
          </cell>
          <cell r="G35">
            <v>0.35611088699999999</v>
          </cell>
          <cell r="H35">
            <v>1.4940589</v>
          </cell>
          <cell r="I35">
            <v>9.7520622959999983</v>
          </cell>
          <cell r="J35">
            <v>9.4</v>
          </cell>
          <cell r="K35">
            <v>8.31</v>
          </cell>
          <cell r="L35">
            <v>0.75</v>
          </cell>
          <cell r="M35">
            <v>0.46</v>
          </cell>
          <cell r="N35">
            <v>1.743287500000001</v>
          </cell>
          <cell r="P35">
            <v>788.02641769999991</v>
          </cell>
        </row>
        <row r="36">
          <cell r="A36">
            <v>2295</v>
          </cell>
          <cell r="B36" t="str">
            <v>INERWA</v>
          </cell>
          <cell r="C36" t="str">
            <v>R</v>
          </cell>
          <cell r="D36" t="str">
            <v>M</v>
          </cell>
          <cell r="E36">
            <v>17.740947006000003</v>
          </cell>
          <cell r="F36">
            <v>16.107956013999999</v>
          </cell>
          <cell r="G36">
            <v>0.40030839199999996</v>
          </cell>
          <cell r="H36">
            <v>1.2326826</v>
          </cell>
          <cell r="I36">
            <v>9.7795984900000015</v>
          </cell>
          <cell r="J36">
            <v>9</v>
          </cell>
          <cell r="K36">
            <v>7.34</v>
          </cell>
          <cell r="L36">
            <v>1.36</v>
          </cell>
          <cell r="M36">
            <v>1.06</v>
          </cell>
          <cell r="N36">
            <v>31.912583400000003</v>
          </cell>
          <cell r="P36">
            <v>433.13624200000004</v>
          </cell>
        </row>
        <row r="37">
          <cell r="A37">
            <v>3939</v>
          </cell>
          <cell r="B37" t="str">
            <v>BETTIAH</v>
          </cell>
          <cell r="C37" t="str">
            <v>SU</v>
          </cell>
          <cell r="D37" t="str">
            <v>VLB</v>
          </cell>
          <cell r="E37">
            <v>107.756337355</v>
          </cell>
          <cell r="F37">
            <v>66.631381696000005</v>
          </cell>
          <cell r="G37">
            <v>9.0987589589999995</v>
          </cell>
          <cell r="H37">
            <v>32.0261967</v>
          </cell>
          <cell r="I37">
            <v>78.377900451999992</v>
          </cell>
          <cell r="J37">
            <v>64.08</v>
          </cell>
          <cell r="K37">
            <v>41.74</v>
          </cell>
          <cell r="L37">
            <v>17.93</v>
          </cell>
          <cell r="M37">
            <v>18.41</v>
          </cell>
          <cell r="N37">
            <v>149.17355129999999</v>
          </cell>
          <cell r="P37">
            <v>1489.9516861000002</v>
          </cell>
        </row>
        <row r="38">
          <cell r="A38">
            <v>7164</v>
          </cell>
          <cell r="B38" t="str">
            <v xml:space="preserve">NARAIPUR </v>
          </cell>
          <cell r="C38" t="str">
            <v>SU</v>
          </cell>
          <cell r="D38" t="str">
            <v>M</v>
          </cell>
          <cell r="E38">
            <v>71.713292903999999</v>
          </cell>
          <cell r="F38">
            <v>51.159803074000003</v>
          </cell>
          <cell r="G38">
            <v>1.2084500299999998</v>
          </cell>
          <cell r="H38">
            <v>19.345039799999999</v>
          </cell>
          <cell r="I38">
            <v>14.62368665</v>
          </cell>
          <cell r="J38">
            <v>12.02</v>
          </cell>
          <cell r="K38">
            <v>5.6</v>
          </cell>
          <cell r="L38">
            <v>5.77</v>
          </cell>
          <cell r="M38">
            <v>3.15</v>
          </cell>
          <cell r="N38">
            <v>104.6599269</v>
          </cell>
          <cell r="P38">
            <v>425.57506819999998</v>
          </cell>
        </row>
        <row r="39">
          <cell r="A39">
            <v>7212</v>
          </cell>
          <cell r="B39" t="str">
            <v>NARKATIYAGANJ</v>
          </cell>
          <cell r="C39" t="str">
            <v>SU</v>
          </cell>
          <cell r="D39" t="str">
            <v>M</v>
          </cell>
          <cell r="E39">
            <v>62.907526417</v>
          </cell>
          <cell r="F39">
            <v>46.156476396999999</v>
          </cell>
          <cell r="G39">
            <v>1.7908126470000001</v>
          </cell>
          <cell r="H39">
            <v>14.960237373</v>
          </cell>
          <cell r="I39">
            <v>17.253390971000002</v>
          </cell>
          <cell r="J39">
            <v>14.07</v>
          </cell>
          <cell r="K39">
            <v>2.92</v>
          </cell>
          <cell r="L39">
            <v>10.16</v>
          </cell>
          <cell r="M39">
            <v>4.1500000000000004</v>
          </cell>
          <cell r="N39">
            <v>80.316821999999988</v>
          </cell>
          <cell r="P39">
            <v>484.24851100000001</v>
          </cell>
        </row>
        <row r="40">
          <cell r="A40">
            <v>9911</v>
          </cell>
          <cell r="B40" t="str">
            <v>SUP RD BETTIAH</v>
          </cell>
          <cell r="C40" t="str">
            <v>SU</v>
          </cell>
          <cell r="D40" t="str">
            <v>S</v>
          </cell>
          <cell r="E40">
            <v>28.375375498000004</v>
          </cell>
          <cell r="F40">
            <v>22.052147530000003</v>
          </cell>
          <cell r="G40">
            <v>0.39323916799999997</v>
          </cell>
          <cell r="H40">
            <v>5.9299888000000003</v>
          </cell>
          <cell r="I40">
            <v>5.4860212950000005</v>
          </cell>
          <cell r="J40">
            <v>3.96</v>
          </cell>
          <cell r="K40">
            <v>1.3</v>
          </cell>
          <cell r="L40">
            <v>2.38</v>
          </cell>
          <cell r="M40">
            <v>1.78</v>
          </cell>
          <cell r="N40">
            <v>33.523639599999996</v>
          </cell>
          <cell r="P40">
            <v>139.21031020000001</v>
          </cell>
        </row>
        <row r="41">
          <cell r="A41">
            <v>9950</v>
          </cell>
          <cell r="B41" t="str">
            <v>RAMNAGAR</v>
          </cell>
          <cell r="C41" t="str">
            <v>SU</v>
          </cell>
          <cell r="D41" t="str">
            <v>S</v>
          </cell>
          <cell r="E41">
            <v>21.267321768999999</v>
          </cell>
          <cell r="F41">
            <v>17.117833662999999</v>
          </cell>
          <cell r="G41">
            <v>1.7185475059999999</v>
          </cell>
          <cell r="H41">
            <v>2.4309406</v>
          </cell>
          <cell r="I41">
            <v>4.5493544439999996</v>
          </cell>
          <cell r="J41">
            <v>2.27</v>
          </cell>
          <cell r="K41">
            <v>0.28000000000000003</v>
          </cell>
          <cell r="L41">
            <v>1.47</v>
          </cell>
          <cell r="M41">
            <v>2.68</v>
          </cell>
          <cell r="N41">
            <v>31.239142099999995</v>
          </cell>
          <cell r="P41">
            <v>19.734962700000001</v>
          </cell>
        </row>
        <row r="42">
          <cell r="A42">
            <v>103420</v>
          </cell>
          <cell r="B42" t="str">
            <v>BELWA e UBI</v>
          </cell>
          <cell r="C42" t="str">
            <v>R</v>
          </cell>
          <cell r="D42" t="str">
            <v>L</v>
          </cell>
          <cell r="E42">
            <v>17.506836011000001</v>
          </cell>
          <cell r="F42">
            <v>13.050253644</v>
          </cell>
          <cell r="G42">
            <v>0.98913296600000022</v>
          </cell>
          <cell r="H42">
            <v>3.4674494009999997</v>
          </cell>
          <cell r="I42">
            <v>18.415692483000001</v>
          </cell>
          <cell r="J42">
            <v>15.99</v>
          </cell>
          <cell r="K42">
            <v>6.35</v>
          </cell>
          <cell r="L42">
            <v>7.94</v>
          </cell>
          <cell r="M42">
            <v>4.1100000000000003</v>
          </cell>
          <cell r="N42">
            <v>41.266903599999999</v>
          </cell>
          <cell r="P42">
            <v>516.17182930000001</v>
          </cell>
        </row>
        <row r="43">
          <cell r="A43">
            <v>191920</v>
          </cell>
          <cell r="B43" t="str">
            <v>BETTIAH eUBI</v>
          </cell>
          <cell r="C43" t="str">
            <v>SU</v>
          </cell>
          <cell r="D43" t="str">
            <v>S</v>
          </cell>
          <cell r="E43">
            <v>53.338766191000005</v>
          </cell>
          <cell r="F43">
            <v>38.999652720999997</v>
          </cell>
          <cell r="G43">
            <v>2.6181356700000005</v>
          </cell>
          <cell r="H43">
            <v>11.7209778</v>
          </cell>
          <cell r="I43">
            <v>36.746242713000001</v>
          </cell>
          <cell r="J43">
            <v>29.11</v>
          </cell>
          <cell r="K43">
            <v>7.16</v>
          </cell>
          <cell r="L43">
            <v>16.61</v>
          </cell>
          <cell r="M43">
            <v>12.84</v>
          </cell>
          <cell r="N43">
            <v>76.5354308</v>
          </cell>
          <cell r="P43">
            <v>660.38467800000001</v>
          </cell>
        </row>
        <row r="44">
          <cell r="A44">
            <v>1750</v>
          </cell>
          <cell r="B44" t="str">
            <v>D.KALAN</v>
          </cell>
          <cell r="C44" t="str">
            <v>R</v>
          </cell>
          <cell r="D44" t="str">
            <v>M</v>
          </cell>
          <cell r="E44">
            <v>38.2205631</v>
          </cell>
          <cell r="F44">
            <v>31.805304603999993</v>
          </cell>
          <cell r="G44">
            <v>0.53271689600000005</v>
          </cell>
          <cell r="H44">
            <v>5.8825415999999997</v>
          </cell>
          <cell r="I44">
            <v>17.113397491000001</v>
          </cell>
          <cell r="J44">
            <v>13.94</v>
          </cell>
          <cell r="K44">
            <v>9.58</v>
          </cell>
          <cell r="L44">
            <v>3.26</v>
          </cell>
          <cell r="M44">
            <v>4.24</v>
          </cell>
          <cell r="N44">
            <v>67.408634300000003</v>
          </cell>
          <cell r="P44">
            <v>914.30261439999992</v>
          </cell>
        </row>
        <row r="45">
          <cell r="A45">
            <v>1779</v>
          </cell>
          <cell r="B45" t="str">
            <v>MOHINI</v>
          </cell>
          <cell r="C45" t="str">
            <v>R</v>
          </cell>
          <cell r="D45" t="str">
            <v>M</v>
          </cell>
          <cell r="E45">
            <v>57.057272121000004</v>
          </cell>
          <cell r="F45">
            <v>48.000101731000001</v>
          </cell>
          <cell r="G45">
            <v>2.4309565899999996</v>
          </cell>
          <cell r="H45">
            <v>6.6262138000000004</v>
          </cell>
          <cell r="I45">
            <v>14.610400800999999</v>
          </cell>
          <cell r="J45">
            <v>9.73</v>
          </cell>
          <cell r="K45">
            <v>4.97</v>
          </cell>
          <cell r="L45">
            <v>2.82</v>
          </cell>
          <cell r="M45">
            <v>6.79</v>
          </cell>
          <cell r="N45">
            <v>79.143501000000001</v>
          </cell>
          <cell r="P45">
            <v>367.2769083</v>
          </cell>
        </row>
        <row r="46">
          <cell r="A46">
            <v>1790</v>
          </cell>
          <cell r="B46" t="str">
            <v>PANDAUL</v>
          </cell>
          <cell r="C46" t="str">
            <v>R</v>
          </cell>
          <cell r="D46" t="str">
            <v>M</v>
          </cell>
          <cell r="E46">
            <v>53.455586863000001</v>
          </cell>
          <cell r="F46">
            <v>46.662340240000006</v>
          </cell>
          <cell r="G46">
            <v>1.8291633229999997</v>
          </cell>
          <cell r="H46">
            <v>4.9640832999999995</v>
          </cell>
          <cell r="I46">
            <v>13.323477480999999</v>
          </cell>
          <cell r="J46">
            <v>11.22</v>
          </cell>
          <cell r="K46">
            <v>5.25</v>
          </cell>
          <cell r="L46">
            <v>4.96</v>
          </cell>
          <cell r="M46">
            <v>2.96</v>
          </cell>
          <cell r="N46">
            <v>106.5615794</v>
          </cell>
          <cell r="P46">
            <v>534.34950140000001</v>
          </cell>
        </row>
        <row r="47">
          <cell r="A47">
            <v>2296</v>
          </cell>
          <cell r="B47" t="str">
            <v>BANAUL</v>
          </cell>
          <cell r="C47" t="str">
            <v>R</v>
          </cell>
          <cell r="D47" t="str">
            <v>M</v>
          </cell>
          <cell r="E47">
            <v>66.041613049999995</v>
          </cell>
          <cell r="F47">
            <v>57.521539230000002</v>
          </cell>
          <cell r="G47">
            <v>1.3391450499999999</v>
          </cell>
          <cell r="H47">
            <v>7.1809287700000004</v>
          </cell>
          <cell r="I47">
            <v>16.946796806999998</v>
          </cell>
          <cell r="J47">
            <v>14.25</v>
          </cell>
          <cell r="K47">
            <v>8.42</v>
          </cell>
          <cell r="L47">
            <v>4.41</v>
          </cell>
          <cell r="M47">
            <v>4.1100000000000003</v>
          </cell>
          <cell r="N47">
            <v>100.4266624</v>
          </cell>
          <cell r="P47">
            <v>572.32808039999998</v>
          </cell>
        </row>
        <row r="48">
          <cell r="A48">
            <v>4992</v>
          </cell>
          <cell r="B48" t="str">
            <v>SITAMARHI</v>
          </cell>
          <cell r="C48" t="str">
            <v>SU</v>
          </cell>
          <cell r="D48" t="str">
            <v>M</v>
          </cell>
          <cell r="E48">
            <v>77.729543151999991</v>
          </cell>
          <cell r="F48">
            <v>53.050139289000001</v>
          </cell>
          <cell r="G48">
            <v>3.7762433780000002</v>
          </cell>
          <cell r="H48">
            <v>20.903160484999997</v>
          </cell>
          <cell r="I48">
            <v>29.030540544000001</v>
          </cell>
          <cell r="J48">
            <v>23.15</v>
          </cell>
          <cell r="K48">
            <v>3.58</v>
          </cell>
          <cell r="L48">
            <v>14.44</v>
          </cell>
          <cell r="M48">
            <v>10.96</v>
          </cell>
          <cell r="N48">
            <v>105.58026329999997</v>
          </cell>
          <cell r="P48">
            <v>626.38803789999997</v>
          </cell>
        </row>
        <row r="49">
          <cell r="A49">
            <v>7214</v>
          </cell>
          <cell r="B49" t="str">
            <v>SURSAND</v>
          </cell>
          <cell r="C49" t="str">
            <v>SU</v>
          </cell>
          <cell r="D49" t="str">
            <v>M</v>
          </cell>
          <cell r="E49">
            <v>43.309252968999999</v>
          </cell>
          <cell r="F49">
            <v>37.518090927000003</v>
          </cell>
          <cell r="G49">
            <v>1.6998506420000001</v>
          </cell>
          <cell r="H49">
            <v>4.0913114000000004</v>
          </cell>
          <cell r="I49">
            <v>9.9881742780000007</v>
          </cell>
          <cell r="J49">
            <v>8.44</v>
          </cell>
          <cell r="K49">
            <v>3.02</v>
          </cell>
          <cell r="L49">
            <v>3.66</v>
          </cell>
          <cell r="M49">
            <v>2.83</v>
          </cell>
          <cell r="N49">
            <v>67.652592600000006</v>
          </cell>
          <cell r="P49">
            <v>385.47873249999998</v>
          </cell>
        </row>
        <row r="50">
          <cell r="A50">
            <v>7958</v>
          </cell>
          <cell r="B50" t="str">
            <v>RAMPUR SAIDPUR RUNI</v>
          </cell>
          <cell r="C50" t="str">
            <v>SU</v>
          </cell>
          <cell r="D50" t="str">
            <v>S</v>
          </cell>
          <cell r="E50">
            <v>34.802870097000003</v>
          </cell>
          <cell r="F50">
            <v>28.435951275999997</v>
          </cell>
          <cell r="G50">
            <v>0.81928382099999997</v>
          </cell>
          <cell r="H50">
            <v>5.5476350000000005</v>
          </cell>
          <cell r="I50">
            <v>5.907714844</v>
          </cell>
          <cell r="J50">
            <v>3.69</v>
          </cell>
          <cell r="K50">
            <v>1.1200000000000001</v>
          </cell>
          <cell r="L50">
            <v>1.82</v>
          </cell>
          <cell r="M50">
            <v>2.96</v>
          </cell>
          <cell r="N50">
            <v>41.133431900000012</v>
          </cell>
          <cell r="P50">
            <v>139.334654</v>
          </cell>
        </row>
        <row r="51">
          <cell r="A51">
            <v>8902</v>
          </cell>
          <cell r="B51" t="str">
            <v>PUPRI</v>
          </cell>
          <cell r="C51" t="str">
            <v>SU</v>
          </cell>
          <cell r="D51" t="str">
            <v>S</v>
          </cell>
          <cell r="E51">
            <v>29.325252536000004</v>
          </cell>
          <cell r="F51">
            <v>21.099862529999999</v>
          </cell>
          <cell r="G51">
            <v>3.4902098380000002</v>
          </cell>
          <cell r="H51">
            <v>4.7351801680000003</v>
          </cell>
          <cell r="I51">
            <v>6.3851700389999992</v>
          </cell>
          <cell r="J51">
            <v>4.68</v>
          </cell>
          <cell r="K51">
            <v>0.42</v>
          </cell>
          <cell r="L51">
            <v>3.64</v>
          </cell>
          <cell r="M51">
            <v>2.31</v>
          </cell>
          <cell r="N51">
            <v>49.729138800000015</v>
          </cell>
          <cell r="P51">
            <v>102.22947210000001</v>
          </cell>
        </row>
        <row r="52">
          <cell r="A52">
            <v>9024</v>
          </cell>
          <cell r="B52" t="str">
            <v>SITAMARHI DUMRA</v>
          </cell>
          <cell r="C52" t="str">
            <v>SU</v>
          </cell>
          <cell r="D52" t="str">
            <v>S</v>
          </cell>
          <cell r="E52">
            <v>23.409221219000003</v>
          </cell>
          <cell r="F52">
            <v>15.171702443999999</v>
          </cell>
          <cell r="G52">
            <v>1.6919312760000003</v>
          </cell>
          <cell r="H52">
            <v>6.5455874990000007</v>
          </cell>
          <cell r="I52">
            <v>8.3289491900000012</v>
          </cell>
          <cell r="J52">
            <v>5.61</v>
          </cell>
          <cell r="K52">
            <v>0.76</v>
          </cell>
          <cell r="L52">
            <v>4.05</v>
          </cell>
          <cell r="M52">
            <v>3.51</v>
          </cell>
          <cell r="N52">
            <v>43.265098800000004</v>
          </cell>
          <cell r="P52">
            <v>159.50375339999999</v>
          </cell>
        </row>
        <row r="53">
          <cell r="A53">
            <v>6583</v>
          </cell>
          <cell r="B53" t="str">
            <v>MAJORGANJ</v>
          </cell>
          <cell r="C53" t="str">
            <v>R</v>
          </cell>
          <cell r="D53" t="str">
            <v>S</v>
          </cell>
          <cell r="E53">
            <v>7.7011601150000004</v>
          </cell>
          <cell r="F53">
            <v>6.2359100669999998</v>
          </cell>
          <cell r="G53">
            <v>0.36786794799999994</v>
          </cell>
          <cell r="H53">
            <v>1.0973820999999999</v>
          </cell>
          <cell r="I53">
            <v>2.4809695550000002</v>
          </cell>
          <cell r="J53">
            <v>0.85</v>
          </cell>
          <cell r="K53">
            <v>0.16</v>
          </cell>
          <cell r="L53">
            <v>0.45</v>
          </cell>
          <cell r="M53">
            <v>1.73</v>
          </cell>
          <cell r="N53">
            <v>7.1049191000000036</v>
          </cell>
          <cell r="P53">
            <v>0</v>
          </cell>
        </row>
        <row r="54">
          <cell r="A54">
            <v>3938</v>
          </cell>
          <cell r="B54" t="str">
            <v>GOPALGANJ</v>
          </cell>
          <cell r="C54" t="str">
            <v>SU</v>
          </cell>
          <cell r="D54" t="str">
            <v>L</v>
          </cell>
          <cell r="E54">
            <v>142.75682096400001</v>
          </cell>
          <cell r="F54">
            <v>104.818944097</v>
          </cell>
          <cell r="G54">
            <v>5.0657857759999994</v>
          </cell>
          <cell r="H54">
            <v>32.872091091000001</v>
          </cell>
          <cell r="I54">
            <v>36.275367391000003</v>
          </cell>
          <cell r="J54">
            <v>28.9</v>
          </cell>
          <cell r="K54">
            <v>14.78</v>
          </cell>
          <cell r="L54">
            <v>10.42</v>
          </cell>
          <cell r="M54">
            <v>10.65</v>
          </cell>
          <cell r="N54">
            <v>212.45186219999997</v>
          </cell>
          <cell r="P54">
            <v>1466.2825997</v>
          </cell>
        </row>
        <row r="55">
          <cell r="A55">
            <v>4745</v>
          </cell>
          <cell r="B55" t="str">
            <v>MIRGANJ</v>
          </cell>
          <cell r="C55" t="str">
            <v>SU</v>
          </cell>
          <cell r="D55" t="str">
            <v>M</v>
          </cell>
          <cell r="E55">
            <v>135.566988159</v>
          </cell>
          <cell r="F55">
            <v>99.452275530000009</v>
          </cell>
          <cell r="G55">
            <v>1.012219035</v>
          </cell>
          <cell r="H55">
            <v>35.102493593999995</v>
          </cell>
          <cell r="I55">
            <v>13.149902782</v>
          </cell>
          <cell r="J55">
            <v>10.37</v>
          </cell>
          <cell r="K55">
            <v>5</v>
          </cell>
          <cell r="L55">
            <v>4.43</v>
          </cell>
          <cell r="M55">
            <v>3.69</v>
          </cell>
          <cell r="N55">
            <v>173.06736360000005</v>
          </cell>
          <cell r="P55">
            <v>533.655304</v>
          </cell>
        </row>
        <row r="56">
          <cell r="A56">
            <v>7323</v>
          </cell>
          <cell r="B56" t="str">
            <v>BHORE</v>
          </cell>
          <cell r="C56" t="str">
            <v>R</v>
          </cell>
          <cell r="D56" t="str">
            <v>M</v>
          </cell>
          <cell r="E56">
            <v>87.231973029999992</v>
          </cell>
          <cell r="F56">
            <v>74.982174217000008</v>
          </cell>
          <cell r="G56">
            <v>0.95144402299999997</v>
          </cell>
          <cell r="H56">
            <v>11.298354790000001</v>
          </cell>
          <cell r="I56">
            <v>4.5307431119999997</v>
          </cell>
          <cell r="J56">
            <v>3.2</v>
          </cell>
          <cell r="K56">
            <v>1.35</v>
          </cell>
          <cell r="L56">
            <v>1.4</v>
          </cell>
          <cell r="M56">
            <v>1.61</v>
          </cell>
          <cell r="N56">
            <v>159.13802130000002</v>
          </cell>
          <cell r="P56">
            <v>85.272211999999996</v>
          </cell>
        </row>
        <row r="57">
          <cell r="A57">
            <v>9951</v>
          </cell>
          <cell r="B57" t="str">
            <v>SASAMUSA</v>
          </cell>
          <cell r="C57" t="str">
            <v>R</v>
          </cell>
          <cell r="D57" t="str">
            <v>S</v>
          </cell>
          <cell r="E57">
            <v>32.704837488999999</v>
          </cell>
          <cell r="F57">
            <v>24.850797400000001</v>
          </cell>
          <cell r="G57">
            <v>0.83377668900000002</v>
          </cell>
          <cell r="H57">
            <v>7.0202634000000002</v>
          </cell>
          <cell r="I57">
            <v>3.9581891250000001</v>
          </cell>
          <cell r="J57">
            <v>3.2</v>
          </cell>
          <cell r="K57">
            <v>1.25</v>
          </cell>
          <cell r="L57">
            <v>1.51</v>
          </cell>
          <cell r="M57">
            <v>1.19</v>
          </cell>
          <cell r="N57">
            <v>60.529458299999988</v>
          </cell>
          <cell r="P57">
            <v>60.7123688</v>
          </cell>
        </row>
        <row r="58">
          <cell r="A58">
            <v>8899</v>
          </cell>
          <cell r="B58" t="str">
            <v>BATHUA BAZAR</v>
          </cell>
          <cell r="C58" t="str">
            <v>R</v>
          </cell>
          <cell r="D58" t="str">
            <v>S</v>
          </cell>
          <cell r="E58">
            <v>30.673736681000001</v>
          </cell>
          <cell r="F58">
            <v>26.821378288000002</v>
          </cell>
          <cell r="G58">
            <v>0.53910649300000002</v>
          </cell>
          <cell r="H58">
            <v>3.3132519</v>
          </cell>
          <cell r="I58">
            <v>1.101284065</v>
          </cell>
          <cell r="J58">
            <v>0.59</v>
          </cell>
          <cell r="K58">
            <v>0.19</v>
          </cell>
          <cell r="L58">
            <v>0.39</v>
          </cell>
          <cell r="M58">
            <v>0.5</v>
          </cell>
          <cell r="N58">
            <v>56.704936200000006</v>
          </cell>
          <cell r="P58">
            <v>2.5873607999999999</v>
          </cell>
        </row>
        <row r="59">
          <cell r="A59">
            <v>6030</v>
          </cell>
          <cell r="B59" t="str">
            <v>JAGTAULI</v>
          </cell>
          <cell r="C59" t="str">
            <v>R</v>
          </cell>
          <cell r="D59" t="str">
            <v>S</v>
          </cell>
          <cell r="E59">
            <v>8.0474291430000005</v>
          </cell>
          <cell r="F59">
            <v>6.9560902699999998</v>
          </cell>
          <cell r="G59">
            <v>9.8273773000000023E-2</v>
          </cell>
          <cell r="H59">
            <v>0.99306510000000003</v>
          </cell>
          <cell r="I59">
            <v>0.5825560179999999</v>
          </cell>
          <cell r="J59">
            <v>0.28999999999999998</v>
          </cell>
          <cell r="K59">
            <v>0.17</v>
          </cell>
          <cell r="L59">
            <v>0.12</v>
          </cell>
          <cell r="M59">
            <v>0.28000000000000003</v>
          </cell>
          <cell r="N59">
            <v>4.2827677999999985</v>
          </cell>
          <cell r="P59">
            <v>8.8977900000000013E-2</v>
          </cell>
        </row>
        <row r="60">
          <cell r="A60">
            <v>6352</v>
          </cell>
          <cell r="B60" t="str">
            <v>KATAIYA</v>
          </cell>
          <cell r="C60" t="str">
            <v>SU</v>
          </cell>
          <cell r="D60" t="str">
            <v>S</v>
          </cell>
          <cell r="E60">
            <v>13.351726323999999</v>
          </cell>
          <cell r="F60">
            <v>10.849510401</v>
          </cell>
          <cell r="G60">
            <v>0.72494742300000015</v>
          </cell>
          <cell r="H60">
            <v>1.7772685000000001</v>
          </cell>
          <cell r="I60">
            <v>1.5973975140000001</v>
          </cell>
          <cell r="J60">
            <v>0.5</v>
          </cell>
          <cell r="K60">
            <v>0.09</v>
          </cell>
          <cell r="L60">
            <v>0.85</v>
          </cell>
          <cell r="M60">
            <v>0.64</v>
          </cell>
          <cell r="N60">
            <v>16.875438999999997</v>
          </cell>
          <cell r="P60">
            <v>4.82893E-2</v>
          </cell>
        </row>
        <row r="61">
          <cell r="A61">
            <v>179110</v>
          </cell>
          <cell r="B61" t="str">
            <v>GOPALGANJ eOBC</v>
          </cell>
          <cell r="C61" t="str">
            <v>R</v>
          </cell>
          <cell r="D61" t="str">
            <v>M</v>
          </cell>
          <cell r="E61">
            <v>39.564610539</v>
          </cell>
          <cell r="F61">
            <v>10.492065467</v>
          </cell>
          <cell r="G61">
            <v>7.9227775720000002</v>
          </cell>
          <cell r="H61">
            <v>21.149767499999999</v>
          </cell>
          <cell r="I61">
            <v>26.881493998</v>
          </cell>
          <cell r="J61">
            <v>20.309999999999999</v>
          </cell>
          <cell r="K61">
            <v>0.8</v>
          </cell>
          <cell r="L61">
            <v>16.88</v>
          </cell>
          <cell r="M61">
            <v>9.0399999999999991</v>
          </cell>
          <cell r="N61">
            <v>54.707047599999996</v>
          </cell>
          <cell r="P61">
            <v>160.23076140000001</v>
          </cell>
        </row>
        <row r="62">
          <cell r="A62">
            <v>4993</v>
          </cell>
          <cell r="B62" t="str">
            <v>SHEOHAR</v>
          </cell>
          <cell r="C62" t="str">
            <v>SU</v>
          </cell>
          <cell r="D62" t="str">
            <v>M</v>
          </cell>
          <cell r="E62">
            <v>34.524619747000003</v>
          </cell>
          <cell r="F62">
            <v>26.701574324999996</v>
          </cell>
          <cell r="G62">
            <v>5.1134912219999995</v>
          </cell>
          <cell r="H62">
            <v>2.7095541999999999</v>
          </cell>
          <cell r="I62">
            <v>14.439216878999998</v>
          </cell>
          <cell r="J62">
            <v>13.48</v>
          </cell>
          <cell r="K62">
            <v>7.17</v>
          </cell>
          <cell r="L62">
            <v>4.54</v>
          </cell>
          <cell r="M62">
            <v>2.69</v>
          </cell>
          <cell r="N62">
            <v>26.126281399999989</v>
          </cell>
          <cell r="P62">
            <v>1106.5751069</v>
          </cell>
        </row>
        <row r="63">
          <cell r="A63">
            <v>9309</v>
          </cell>
          <cell r="B63" t="str">
            <v>MAHAMADPUR</v>
          </cell>
          <cell r="C63" t="str">
            <v>R</v>
          </cell>
          <cell r="E63">
            <v>1.9259344149999997</v>
          </cell>
          <cell r="F63">
            <v>1.870154715</v>
          </cell>
          <cell r="G63">
            <v>0</v>
          </cell>
          <cell r="H63">
            <v>5.5779699999999995E-2</v>
          </cell>
          <cell r="I63">
            <v>0.121120141</v>
          </cell>
          <cell r="J63">
            <v>0.04</v>
          </cell>
          <cell r="K63">
            <v>0</v>
          </cell>
          <cell r="L63">
            <v>0</v>
          </cell>
          <cell r="M63">
            <v>0.12</v>
          </cell>
          <cell r="N63">
            <v>-5.7708491999999989</v>
          </cell>
          <cell r="P63">
            <v>0</v>
          </cell>
        </row>
        <row r="64">
          <cell r="A64" t="str">
            <v>9033</v>
          </cell>
          <cell r="B64" t="str">
            <v>TOTAL CO</v>
          </cell>
          <cell r="E64" t="e">
            <v>#N/A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J64" t="e">
            <v>#N/A</v>
          </cell>
          <cell r="K64">
            <v>344.21000000000015</v>
          </cell>
          <cell r="L64" t="e">
            <v>#N/A</v>
          </cell>
          <cell r="M64" t="e">
            <v>#N/A</v>
          </cell>
          <cell r="N64" t="e">
            <v>#N/A</v>
          </cell>
          <cell r="P64" t="e">
            <v>#N/A</v>
          </cell>
        </row>
      </sheetData>
      <sheetData sheetId="17"/>
      <sheetData sheetId="18"/>
      <sheetData sheetId="19"/>
      <sheetData sheetId="20"/>
      <sheetData sheetId="21">
        <row r="1">
          <cell r="C1" t="str">
            <v>LEAD RECEIVED</v>
          </cell>
          <cell r="E1" t="str">
            <v>SANCTIONED</v>
          </cell>
          <cell r="G1" t="str">
            <v>PENDING</v>
          </cell>
          <cell r="I1" t="str">
            <v>REJECTED</v>
          </cell>
        </row>
        <row r="2">
          <cell r="A2" t="str">
            <v>D.No</v>
          </cell>
          <cell r="B2" t="str">
            <v>Branch Name</v>
          </cell>
          <cell r="C2" t="str">
            <v>No of A/cs</v>
          </cell>
          <cell r="D2" t="str">
            <v>Amt.</v>
          </cell>
          <cell r="E2" t="str">
            <v>No of A/cs</v>
          </cell>
          <cell r="F2" t="str">
            <v>Amt.</v>
          </cell>
          <cell r="G2" t="str">
            <v>No of A/cs</v>
          </cell>
          <cell r="H2" t="str">
            <v>Amt.</v>
          </cell>
          <cell r="I2" t="str">
            <v>No of A/cs</v>
          </cell>
          <cell r="J2" t="str">
            <v>Amt.</v>
          </cell>
        </row>
        <row r="3">
          <cell r="A3">
            <v>349</v>
          </cell>
          <cell r="B3" t="str">
            <v>Maharajganj</v>
          </cell>
          <cell r="C3">
            <v>4</v>
          </cell>
          <cell r="D3">
            <v>64.5</v>
          </cell>
          <cell r="E3">
            <v>3</v>
          </cell>
          <cell r="F3">
            <v>49.5</v>
          </cell>
          <cell r="G3">
            <v>0</v>
          </cell>
          <cell r="H3">
            <v>0</v>
          </cell>
          <cell r="I3">
            <v>1</v>
          </cell>
          <cell r="J3">
            <v>15</v>
          </cell>
        </row>
        <row r="4">
          <cell r="A4">
            <v>780</v>
          </cell>
          <cell r="B4" t="str">
            <v>Majhaulia</v>
          </cell>
          <cell r="C4">
            <v>4</v>
          </cell>
          <cell r="D4">
            <v>246.5</v>
          </cell>
          <cell r="E4">
            <v>4</v>
          </cell>
          <cell r="F4">
            <v>241.5</v>
          </cell>
          <cell r="G4">
            <v>0</v>
          </cell>
          <cell r="H4">
            <v>0</v>
          </cell>
          <cell r="I4">
            <v>0</v>
          </cell>
          <cell r="J4">
            <v>5</v>
          </cell>
        </row>
        <row r="5">
          <cell r="A5">
            <v>859</v>
          </cell>
          <cell r="B5" t="str">
            <v>Sugauli</v>
          </cell>
          <cell r="C5">
            <v>5</v>
          </cell>
          <cell r="D5">
            <v>56.56</v>
          </cell>
          <cell r="E5">
            <v>4</v>
          </cell>
          <cell r="F5">
            <v>46.56</v>
          </cell>
          <cell r="G5">
            <v>1</v>
          </cell>
          <cell r="H5">
            <v>10</v>
          </cell>
          <cell r="I5">
            <v>0</v>
          </cell>
          <cell r="J5">
            <v>0</v>
          </cell>
        </row>
        <row r="6">
          <cell r="A6">
            <v>103420</v>
          </cell>
          <cell r="B6" t="str">
            <v>Belwa</v>
          </cell>
          <cell r="C6">
            <v>6</v>
          </cell>
          <cell r="D6">
            <v>271</v>
          </cell>
          <cell r="E6">
            <v>0</v>
          </cell>
          <cell r="F6">
            <v>0</v>
          </cell>
          <cell r="G6">
            <v>6</v>
          </cell>
          <cell r="H6">
            <v>271</v>
          </cell>
          <cell r="I6">
            <v>0</v>
          </cell>
          <cell r="J6">
            <v>0</v>
          </cell>
        </row>
        <row r="7">
          <cell r="A7">
            <v>1551</v>
          </cell>
          <cell r="B7" t="str">
            <v>Don</v>
          </cell>
          <cell r="C7">
            <v>3</v>
          </cell>
          <cell r="D7">
            <v>38.14</v>
          </cell>
          <cell r="E7">
            <v>1</v>
          </cell>
          <cell r="F7">
            <v>20</v>
          </cell>
          <cell r="G7">
            <v>2</v>
          </cell>
          <cell r="H7">
            <v>18.14</v>
          </cell>
          <cell r="I7">
            <v>0</v>
          </cell>
          <cell r="J7">
            <v>0</v>
          </cell>
        </row>
        <row r="8">
          <cell r="A8">
            <v>1555</v>
          </cell>
          <cell r="B8" t="str">
            <v>Dindayal Pur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</row>
        <row r="9">
          <cell r="A9">
            <v>1562</v>
          </cell>
          <cell r="B9" t="str">
            <v>Lakhaura</v>
          </cell>
          <cell r="C9">
            <v>6</v>
          </cell>
          <cell r="D9">
            <v>75.210000000000008</v>
          </cell>
          <cell r="E9">
            <v>3</v>
          </cell>
          <cell r="F9">
            <v>24.57</v>
          </cell>
          <cell r="G9">
            <v>3</v>
          </cell>
          <cell r="H9">
            <v>50.000000000000007</v>
          </cell>
          <cell r="I9">
            <v>0</v>
          </cell>
          <cell r="J9">
            <v>0.64</v>
          </cell>
        </row>
        <row r="10">
          <cell r="A10">
            <v>1563</v>
          </cell>
          <cell r="B10" t="str">
            <v>Mehura</v>
          </cell>
          <cell r="C10">
            <v>2</v>
          </cell>
          <cell r="D10">
            <v>50.99</v>
          </cell>
          <cell r="E10">
            <v>2</v>
          </cell>
          <cell r="F10">
            <v>20.99</v>
          </cell>
          <cell r="G10">
            <v>0</v>
          </cell>
          <cell r="H10">
            <v>30.000000000000004</v>
          </cell>
          <cell r="I10">
            <v>0</v>
          </cell>
          <cell r="J10">
            <v>0</v>
          </cell>
        </row>
        <row r="11">
          <cell r="A11">
            <v>1564</v>
          </cell>
          <cell r="B11" t="str">
            <v>Sripur</v>
          </cell>
          <cell r="C11">
            <v>9</v>
          </cell>
          <cell r="D11">
            <v>93.710000000000008</v>
          </cell>
          <cell r="E11">
            <v>7</v>
          </cell>
          <cell r="F11">
            <v>63.71</v>
          </cell>
          <cell r="G11">
            <v>2</v>
          </cell>
          <cell r="H11">
            <v>30.000000000000007</v>
          </cell>
          <cell r="I11">
            <v>0</v>
          </cell>
          <cell r="J11">
            <v>0</v>
          </cell>
        </row>
        <row r="12">
          <cell r="A12">
            <v>162820</v>
          </cell>
          <cell r="B12" t="str">
            <v>Motihari</v>
          </cell>
          <cell r="C12">
            <v>8</v>
          </cell>
          <cell r="D12">
            <v>984.05</v>
          </cell>
          <cell r="E12">
            <v>6</v>
          </cell>
          <cell r="F12">
            <v>55.879999999999995</v>
          </cell>
          <cell r="G12">
            <v>2</v>
          </cell>
          <cell r="H12">
            <v>928.17</v>
          </cell>
          <cell r="I12">
            <v>0</v>
          </cell>
          <cell r="J12">
            <v>0</v>
          </cell>
        </row>
        <row r="13">
          <cell r="A13">
            <v>1659</v>
          </cell>
          <cell r="B13" t="str">
            <v>Siwan</v>
          </cell>
          <cell r="C13">
            <v>6</v>
          </cell>
          <cell r="D13">
            <v>98.800000000000011</v>
          </cell>
          <cell r="E13">
            <v>5</v>
          </cell>
          <cell r="F13">
            <v>89.9</v>
          </cell>
          <cell r="G13">
            <v>1</v>
          </cell>
          <cell r="H13">
            <v>8.9000000000000057</v>
          </cell>
          <cell r="I13">
            <v>0</v>
          </cell>
          <cell r="J13">
            <v>0</v>
          </cell>
        </row>
        <row r="14">
          <cell r="A14">
            <v>1695</v>
          </cell>
          <cell r="B14" t="str">
            <v>Nawada Govindganj</v>
          </cell>
          <cell r="C14">
            <v>2</v>
          </cell>
          <cell r="D14">
            <v>62</v>
          </cell>
          <cell r="E14">
            <v>1</v>
          </cell>
          <cell r="F14">
            <v>32</v>
          </cell>
          <cell r="G14">
            <v>1</v>
          </cell>
          <cell r="H14">
            <v>30</v>
          </cell>
          <cell r="I14">
            <v>0</v>
          </cell>
          <cell r="J14">
            <v>0</v>
          </cell>
        </row>
        <row r="15">
          <cell r="A15">
            <v>1750</v>
          </cell>
          <cell r="B15" t="str">
            <v>Dumrikalan</v>
          </cell>
          <cell r="C15">
            <v>21</v>
          </cell>
          <cell r="D15">
            <v>254.7</v>
          </cell>
          <cell r="E15">
            <v>15</v>
          </cell>
          <cell r="F15">
            <v>118.01</v>
          </cell>
          <cell r="G15">
            <v>5</v>
          </cell>
          <cell r="H15">
            <v>111.69</v>
          </cell>
          <cell r="I15">
            <v>1</v>
          </cell>
          <cell r="J15">
            <v>25</v>
          </cell>
        </row>
        <row r="16">
          <cell r="A16">
            <v>1779</v>
          </cell>
          <cell r="B16" t="str">
            <v>Mohani</v>
          </cell>
          <cell r="C16">
            <v>3</v>
          </cell>
          <cell r="D16">
            <v>100</v>
          </cell>
          <cell r="E16">
            <v>0</v>
          </cell>
          <cell r="F16">
            <v>0</v>
          </cell>
          <cell r="G16">
            <v>2</v>
          </cell>
          <cell r="H16">
            <v>60</v>
          </cell>
          <cell r="I16">
            <v>1</v>
          </cell>
          <cell r="J16">
            <v>40</v>
          </cell>
        </row>
        <row r="17">
          <cell r="A17">
            <v>1927</v>
          </cell>
          <cell r="B17" t="str">
            <v>Gambhirar</v>
          </cell>
          <cell r="C17">
            <v>3</v>
          </cell>
          <cell r="D17">
            <v>15.5</v>
          </cell>
          <cell r="E17">
            <v>2</v>
          </cell>
          <cell r="F17">
            <v>5.5</v>
          </cell>
          <cell r="G17">
            <v>1</v>
          </cell>
          <cell r="H17">
            <v>10</v>
          </cell>
          <cell r="I17">
            <v>0</v>
          </cell>
          <cell r="J17">
            <v>0</v>
          </cell>
        </row>
        <row r="18">
          <cell r="A18">
            <v>196210</v>
          </cell>
          <cell r="B18" t="str">
            <v>Motihari</v>
          </cell>
          <cell r="C18">
            <v>23</v>
          </cell>
          <cell r="D18">
            <v>551.07000000000005</v>
          </cell>
          <cell r="E18">
            <v>12</v>
          </cell>
          <cell r="F18">
            <v>284.54000000000002</v>
          </cell>
          <cell r="G18">
            <v>9</v>
          </cell>
          <cell r="H18">
            <v>246.03000000000003</v>
          </cell>
          <cell r="I18">
            <v>2</v>
          </cell>
          <cell r="J18">
            <v>20.5</v>
          </cell>
        </row>
        <row r="19">
          <cell r="A19">
            <v>2292</v>
          </cell>
          <cell r="B19" t="str">
            <v>Laukhan</v>
          </cell>
          <cell r="C19">
            <v>14</v>
          </cell>
          <cell r="D19">
            <v>50.08</v>
          </cell>
          <cell r="E19">
            <v>11</v>
          </cell>
          <cell r="F19">
            <v>24.58</v>
          </cell>
          <cell r="G19">
            <v>3</v>
          </cell>
          <cell r="H19">
            <v>25.5</v>
          </cell>
          <cell r="I19">
            <v>0</v>
          </cell>
          <cell r="J19">
            <v>0</v>
          </cell>
        </row>
        <row r="20">
          <cell r="A20">
            <v>2295</v>
          </cell>
          <cell r="B20" t="str">
            <v>Inarwa</v>
          </cell>
          <cell r="C20">
            <v>5</v>
          </cell>
          <cell r="D20">
            <v>12.799999999999999</v>
          </cell>
          <cell r="E20">
            <v>4</v>
          </cell>
          <cell r="F20">
            <v>10.799999999999999</v>
          </cell>
          <cell r="G20">
            <v>1</v>
          </cell>
          <cell r="H20">
            <v>2</v>
          </cell>
          <cell r="I20">
            <v>0</v>
          </cell>
          <cell r="J20">
            <v>0</v>
          </cell>
        </row>
        <row r="21">
          <cell r="A21">
            <v>2400</v>
          </cell>
          <cell r="B21" t="str">
            <v>Bhithi</v>
          </cell>
          <cell r="C21">
            <v>1</v>
          </cell>
          <cell r="D21">
            <v>13.7</v>
          </cell>
          <cell r="E21">
            <v>1</v>
          </cell>
          <cell r="F21">
            <v>13.7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A22">
            <v>3938</v>
          </cell>
          <cell r="B22" t="str">
            <v>Gopalganj</v>
          </cell>
          <cell r="C22">
            <v>7</v>
          </cell>
          <cell r="D22">
            <v>63.5</v>
          </cell>
          <cell r="E22">
            <v>6</v>
          </cell>
          <cell r="F22">
            <v>57.5</v>
          </cell>
          <cell r="G22">
            <v>1</v>
          </cell>
          <cell r="H22">
            <v>6</v>
          </cell>
          <cell r="I22">
            <v>0</v>
          </cell>
          <cell r="J22">
            <v>0</v>
          </cell>
        </row>
        <row r="23">
          <cell r="A23">
            <v>3939</v>
          </cell>
          <cell r="B23" t="str">
            <v>Bettiah</v>
          </cell>
          <cell r="C23">
            <v>11</v>
          </cell>
          <cell r="D23">
            <v>958.5</v>
          </cell>
          <cell r="E23">
            <v>4</v>
          </cell>
          <cell r="F23">
            <v>824</v>
          </cell>
          <cell r="G23">
            <v>7</v>
          </cell>
          <cell r="H23">
            <v>134.5</v>
          </cell>
          <cell r="I23">
            <v>0</v>
          </cell>
          <cell r="J23">
            <v>0</v>
          </cell>
        </row>
        <row r="24">
          <cell r="A24">
            <v>4108</v>
          </cell>
          <cell r="B24" t="str">
            <v>Raxaul</v>
          </cell>
          <cell r="C24">
            <v>8</v>
          </cell>
          <cell r="D24">
            <v>712.39</v>
          </cell>
          <cell r="E24">
            <v>3</v>
          </cell>
          <cell r="F24">
            <v>20.39</v>
          </cell>
          <cell r="G24">
            <v>5</v>
          </cell>
          <cell r="H24">
            <v>692</v>
          </cell>
          <cell r="I24">
            <v>0</v>
          </cell>
          <cell r="J24">
            <v>0</v>
          </cell>
        </row>
        <row r="25">
          <cell r="A25">
            <v>4993</v>
          </cell>
          <cell r="B25" t="str">
            <v>Sheohar</v>
          </cell>
          <cell r="C25">
            <v>21</v>
          </cell>
          <cell r="D25">
            <v>31.95</v>
          </cell>
          <cell r="E25">
            <v>21</v>
          </cell>
          <cell r="F25">
            <v>31.95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A26">
            <v>5974</v>
          </cell>
          <cell r="B26" t="str">
            <v>Kasba Mehsi</v>
          </cell>
          <cell r="C26">
            <v>3</v>
          </cell>
          <cell r="D26">
            <v>110.5</v>
          </cell>
          <cell r="E26">
            <v>1</v>
          </cell>
          <cell r="F26">
            <v>50</v>
          </cell>
          <cell r="G26">
            <v>1</v>
          </cell>
          <cell r="H26">
            <v>35.5</v>
          </cell>
          <cell r="I26">
            <v>1</v>
          </cell>
          <cell r="J26">
            <v>25</v>
          </cell>
        </row>
        <row r="27">
          <cell r="A27">
            <v>7164</v>
          </cell>
          <cell r="B27" t="str">
            <v>Naraipur-Bagaha 2</v>
          </cell>
          <cell r="C27">
            <v>4</v>
          </cell>
          <cell r="D27">
            <v>78.349999999999994</v>
          </cell>
          <cell r="E27">
            <v>3</v>
          </cell>
          <cell r="F27">
            <v>59.35</v>
          </cell>
          <cell r="G27">
            <v>0</v>
          </cell>
          <cell r="H27">
            <v>0</v>
          </cell>
          <cell r="I27">
            <v>1</v>
          </cell>
          <cell r="J27">
            <v>19</v>
          </cell>
        </row>
        <row r="28">
          <cell r="A28">
            <v>7214</v>
          </cell>
          <cell r="B28" t="str">
            <v>Sursand Asli</v>
          </cell>
          <cell r="C28">
            <v>15</v>
          </cell>
          <cell r="D28">
            <v>129</v>
          </cell>
          <cell r="E28">
            <v>11</v>
          </cell>
          <cell r="F28">
            <v>106.55000000000001</v>
          </cell>
          <cell r="G28">
            <v>3</v>
          </cell>
          <cell r="H28">
            <v>17.449999999999989</v>
          </cell>
          <cell r="I28">
            <v>1</v>
          </cell>
          <cell r="J28">
            <v>5</v>
          </cell>
        </row>
        <row r="29">
          <cell r="A29">
            <v>7323</v>
          </cell>
          <cell r="B29" t="str">
            <v>Bhore</v>
          </cell>
          <cell r="C29">
            <v>2</v>
          </cell>
          <cell r="D29">
            <v>22.45</v>
          </cell>
          <cell r="E29">
            <v>1</v>
          </cell>
          <cell r="F29">
            <v>15</v>
          </cell>
          <cell r="G29">
            <v>1</v>
          </cell>
          <cell r="H29">
            <v>7.4499999999999993</v>
          </cell>
          <cell r="I29">
            <v>0</v>
          </cell>
          <cell r="J29">
            <v>0</v>
          </cell>
        </row>
        <row r="30">
          <cell r="A30">
            <v>9024</v>
          </cell>
          <cell r="B30" t="str">
            <v>Sitamarhi (Dumra)</v>
          </cell>
          <cell r="C30">
            <v>2</v>
          </cell>
          <cell r="D30">
            <v>100</v>
          </cell>
          <cell r="E30">
            <v>1</v>
          </cell>
          <cell r="F30">
            <v>50</v>
          </cell>
          <cell r="G30">
            <v>1</v>
          </cell>
          <cell r="H30">
            <v>50</v>
          </cell>
          <cell r="I30">
            <v>0</v>
          </cell>
          <cell r="J30">
            <v>0</v>
          </cell>
        </row>
        <row r="31">
          <cell r="A31">
            <v>80</v>
          </cell>
          <cell r="B31" t="str">
            <v>Bagha</v>
          </cell>
          <cell r="C31">
            <v>2</v>
          </cell>
          <cell r="D31">
            <v>42</v>
          </cell>
          <cell r="E31">
            <v>2</v>
          </cell>
          <cell r="F31">
            <v>37.4</v>
          </cell>
          <cell r="G31">
            <v>0</v>
          </cell>
          <cell r="H31">
            <v>0</v>
          </cell>
          <cell r="I31">
            <v>0</v>
          </cell>
          <cell r="J31">
            <v>4.5999999999999996</v>
          </cell>
        </row>
        <row r="32">
          <cell r="A32">
            <v>1014</v>
          </cell>
          <cell r="B32" t="str">
            <v>Asaon</v>
          </cell>
          <cell r="C32">
            <v>1</v>
          </cell>
          <cell r="D32">
            <v>11.9</v>
          </cell>
          <cell r="E32">
            <v>1</v>
          </cell>
          <cell r="F32">
            <v>11.9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</row>
        <row r="33">
          <cell r="A33">
            <v>105620</v>
          </cell>
          <cell r="B33" t="str">
            <v>English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</row>
        <row r="34">
          <cell r="A34">
            <v>1225</v>
          </cell>
          <cell r="B34" t="str">
            <v>Bhagwanpur Hat</v>
          </cell>
          <cell r="C34">
            <v>3</v>
          </cell>
          <cell r="D34">
            <v>19.27</v>
          </cell>
          <cell r="E34">
            <v>3</v>
          </cell>
          <cell r="F34">
            <v>17.27</v>
          </cell>
          <cell r="G34">
            <v>0</v>
          </cell>
          <cell r="H34">
            <v>0</v>
          </cell>
          <cell r="I34">
            <v>0</v>
          </cell>
          <cell r="J34">
            <v>2</v>
          </cell>
        </row>
        <row r="35">
          <cell r="A35">
            <v>1441</v>
          </cell>
          <cell r="B35" t="str">
            <v>Chhitauli</v>
          </cell>
          <cell r="C35">
            <v>4</v>
          </cell>
          <cell r="D35">
            <v>87</v>
          </cell>
          <cell r="E35">
            <v>2</v>
          </cell>
          <cell r="F35">
            <v>41</v>
          </cell>
          <cell r="G35">
            <v>2</v>
          </cell>
          <cell r="H35">
            <v>45</v>
          </cell>
          <cell r="I35">
            <v>0</v>
          </cell>
          <cell r="J35">
            <v>1</v>
          </cell>
        </row>
        <row r="36">
          <cell r="A36">
            <v>168620</v>
          </cell>
          <cell r="B36" t="str">
            <v>Siwan</v>
          </cell>
          <cell r="C36">
            <v>2</v>
          </cell>
          <cell r="D36">
            <v>26.8</v>
          </cell>
          <cell r="E36">
            <v>1</v>
          </cell>
          <cell r="F36">
            <v>11.8</v>
          </cell>
          <cell r="G36">
            <v>1</v>
          </cell>
          <cell r="H36">
            <v>15</v>
          </cell>
          <cell r="I36">
            <v>0</v>
          </cell>
          <cell r="J36">
            <v>0</v>
          </cell>
        </row>
        <row r="37">
          <cell r="A37">
            <v>1790</v>
          </cell>
          <cell r="B37" t="str">
            <v>Pandaul</v>
          </cell>
          <cell r="C37">
            <v>2</v>
          </cell>
          <cell r="D37">
            <v>72.5</v>
          </cell>
          <cell r="E37">
            <v>2</v>
          </cell>
          <cell r="F37">
            <v>72.5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</row>
        <row r="38">
          <cell r="A38">
            <v>1791</v>
          </cell>
          <cell r="B38" t="str">
            <v>Bhandar</v>
          </cell>
          <cell r="C38">
            <v>8</v>
          </cell>
          <cell r="D38">
            <v>70.290000000000006</v>
          </cell>
          <cell r="E38">
            <v>8</v>
          </cell>
          <cell r="F38">
            <v>70.289999999999992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</row>
        <row r="39">
          <cell r="A39">
            <v>179110</v>
          </cell>
          <cell r="B39" t="str">
            <v>Gopalganj</v>
          </cell>
          <cell r="C39">
            <v>9</v>
          </cell>
          <cell r="D39">
            <v>520</v>
          </cell>
          <cell r="E39">
            <v>6</v>
          </cell>
          <cell r="F39">
            <v>316</v>
          </cell>
          <cell r="G39">
            <v>2</v>
          </cell>
          <cell r="H39">
            <v>54</v>
          </cell>
          <cell r="I39">
            <v>1</v>
          </cell>
          <cell r="J39">
            <v>150</v>
          </cell>
        </row>
        <row r="40">
          <cell r="A40">
            <v>184120</v>
          </cell>
          <cell r="B40" t="str">
            <v>Raxaul</v>
          </cell>
          <cell r="C40">
            <v>2</v>
          </cell>
          <cell r="D40">
            <v>74</v>
          </cell>
          <cell r="E40">
            <v>1</v>
          </cell>
          <cell r="F40">
            <v>19.48</v>
          </cell>
          <cell r="G40">
            <v>1</v>
          </cell>
          <cell r="H40">
            <v>50</v>
          </cell>
          <cell r="I40">
            <v>0</v>
          </cell>
          <cell r="J40">
            <v>4.5199999999999996</v>
          </cell>
        </row>
        <row r="41">
          <cell r="A41">
            <v>184510</v>
          </cell>
          <cell r="B41" t="str">
            <v>Siwan,Distt. Siwan</v>
          </cell>
          <cell r="C41">
            <v>6</v>
          </cell>
          <cell r="D41">
            <v>83.7</v>
          </cell>
          <cell r="E41">
            <v>3</v>
          </cell>
          <cell r="F41">
            <v>36.5</v>
          </cell>
          <cell r="G41">
            <v>3</v>
          </cell>
          <cell r="H41">
            <v>47.2</v>
          </cell>
          <cell r="I41">
            <v>0</v>
          </cell>
          <cell r="J41">
            <v>0</v>
          </cell>
        </row>
        <row r="42">
          <cell r="A42">
            <v>191920</v>
          </cell>
          <cell r="B42" t="str">
            <v>Bettiah</v>
          </cell>
          <cell r="C42">
            <v>5</v>
          </cell>
          <cell r="D42">
            <v>383.98</v>
          </cell>
          <cell r="E42">
            <v>5</v>
          </cell>
          <cell r="F42">
            <v>357.98</v>
          </cell>
          <cell r="G42">
            <v>0</v>
          </cell>
          <cell r="H42">
            <v>0</v>
          </cell>
          <cell r="I42">
            <v>0</v>
          </cell>
          <cell r="J42">
            <v>26</v>
          </cell>
        </row>
        <row r="43">
          <cell r="A43">
            <v>2296</v>
          </cell>
          <cell r="B43" t="str">
            <v>Banaul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</row>
        <row r="44">
          <cell r="A44">
            <v>2366</v>
          </cell>
          <cell r="B44" t="str">
            <v>Karom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A45">
            <v>2513</v>
          </cell>
          <cell r="B45" t="str">
            <v>Motihari</v>
          </cell>
          <cell r="C45">
            <v>17</v>
          </cell>
          <cell r="D45">
            <v>963.5</v>
          </cell>
          <cell r="E45">
            <v>8</v>
          </cell>
          <cell r="F45">
            <v>297</v>
          </cell>
          <cell r="G45">
            <v>7</v>
          </cell>
          <cell r="H45">
            <v>582.22</v>
          </cell>
          <cell r="I45">
            <v>2</v>
          </cell>
          <cell r="J45">
            <v>84.28</v>
          </cell>
        </row>
        <row r="46">
          <cell r="A46">
            <v>3002</v>
          </cell>
          <cell r="B46" t="str">
            <v>Raja Pur (Daraunda)</v>
          </cell>
          <cell r="C46">
            <v>3</v>
          </cell>
          <cell r="D46">
            <v>13.799999999999999</v>
          </cell>
          <cell r="E46">
            <v>3</v>
          </cell>
          <cell r="F46">
            <v>13.799999999999999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</row>
        <row r="47">
          <cell r="A47">
            <v>4745</v>
          </cell>
          <cell r="B47" t="str">
            <v>Mirganj</v>
          </cell>
          <cell r="C47">
            <v>2</v>
          </cell>
          <cell r="D47">
            <v>56</v>
          </cell>
          <cell r="E47">
            <v>0</v>
          </cell>
          <cell r="F47">
            <v>0</v>
          </cell>
          <cell r="G47">
            <v>2</v>
          </cell>
          <cell r="H47">
            <v>56</v>
          </cell>
          <cell r="I47">
            <v>0</v>
          </cell>
          <cell r="J47">
            <v>0</v>
          </cell>
        </row>
        <row r="48">
          <cell r="A48">
            <v>4992</v>
          </cell>
          <cell r="B48" t="str">
            <v>Sitamarhi</v>
          </cell>
          <cell r="C48">
            <v>10</v>
          </cell>
          <cell r="D48">
            <v>238.4</v>
          </cell>
          <cell r="E48">
            <v>5</v>
          </cell>
          <cell r="F48">
            <v>115.09</v>
          </cell>
          <cell r="G48">
            <v>5</v>
          </cell>
          <cell r="H48">
            <v>123.31</v>
          </cell>
          <cell r="I48">
            <v>0</v>
          </cell>
          <cell r="J48">
            <v>0</v>
          </cell>
        </row>
        <row r="49">
          <cell r="A49">
            <v>6030</v>
          </cell>
          <cell r="B49" t="str">
            <v>Jagtauli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</row>
        <row r="50">
          <cell r="A50">
            <v>6352</v>
          </cell>
          <cell r="B50" t="str">
            <v>Kataiya</v>
          </cell>
          <cell r="C50">
            <v>4</v>
          </cell>
          <cell r="D50">
            <v>37.4</v>
          </cell>
          <cell r="E50">
            <v>2</v>
          </cell>
          <cell r="F50">
            <v>7.4</v>
          </cell>
          <cell r="G50">
            <v>2</v>
          </cell>
          <cell r="H50">
            <v>30</v>
          </cell>
          <cell r="I50">
            <v>0</v>
          </cell>
          <cell r="J50">
            <v>0</v>
          </cell>
        </row>
        <row r="51">
          <cell r="A51">
            <v>6583</v>
          </cell>
          <cell r="B51" t="str">
            <v>Majorganj</v>
          </cell>
          <cell r="C51">
            <v>2</v>
          </cell>
          <cell r="D51">
            <v>34</v>
          </cell>
          <cell r="E51">
            <v>1</v>
          </cell>
          <cell r="F51">
            <v>17</v>
          </cell>
          <cell r="G51">
            <v>1</v>
          </cell>
          <cell r="H51">
            <v>16</v>
          </cell>
          <cell r="I51">
            <v>0</v>
          </cell>
          <cell r="J51">
            <v>1</v>
          </cell>
        </row>
        <row r="52">
          <cell r="A52">
            <v>7211</v>
          </cell>
          <cell r="B52" t="str">
            <v>Chakia</v>
          </cell>
          <cell r="C52">
            <v>1</v>
          </cell>
          <cell r="D52">
            <v>37</v>
          </cell>
          <cell r="E52">
            <v>1</v>
          </cell>
          <cell r="F52">
            <v>37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</row>
        <row r="53">
          <cell r="A53">
            <v>7212</v>
          </cell>
          <cell r="B53" t="str">
            <v>Narkatiaganj</v>
          </cell>
          <cell r="C53">
            <v>4</v>
          </cell>
          <cell r="D53">
            <v>76.14</v>
          </cell>
          <cell r="E53">
            <v>0</v>
          </cell>
          <cell r="F53">
            <v>0</v>
          </cell>
          <cell r="G53">
            <v>3</v>
          </cell>
          <cell r="H53">
            <v>36.14</v>
          </cell>
          <cell r="I53">
            <v>1</v>
          </cell>
          <cell r="J53">
            <v>40</v>
          </cell>
        </row>
        <row r="54">
          <cell r="A54">
            <v>7958</v>
          </cell>
          <cell r="B54" t="str">
            <v>Rampur Saidpur Runi</v>
          </cell>
          <cell r="C54">
            <v>1</v>
          </cell>
          <cell r="D54">
            <v>75</v>
          </cell>
          <cell r="E54">
            <v>1</v>
          </cell>
          <cell r="F54">
            <v>66.8</v>
          </cell>
          <cell r="G54">
            <v>0</v>
          </cell>
          <cell r="H54">
            <v>0</v>
          </cell>
          <cell r="I54">
            <v>0</v>
          </cell>
          <cell r="J54">
            <v>8.1999999999999993</v>
          </cell>
        </row>
        <row r="55">
          <cell r="A55">
            <v>8899</v>
          </cell>
          <cell r="B55" t="str">
            <v>Bathua Bazar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</row>
        <row r="56">
          <cell r="A56">
            <v>8902</v>
          </cell>
          <cell r="B56" t="str">
            <v>Pupri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</row>
        <row r="57">
          <cell r="A57">
            <v>9881</v>
          </cell>
          <cell r="B57" t="str">
            <v>Bariyarpur</v>
          </cell>
          <cell r="C57">
            <v>4</v>
          </cell>
          <cell r="D57">
            <v>92</v>
          </cell>
          <cell r="E57">
            <v>3</v>
          </cell>
          <cell r="F57">
            <v>66</v>
          </cell>
          <cell r="G57">
            <v>1</v>
          </cell>
          <cell r="H57">
            <v>20</v>
          </cell>
          <cell r="I57">
            <v>0</v>
          </cell>
          <cell r="J57">
            <v>6</v>
          </cell>
        </row>
        <row r="58">
          <cell r="A58">
            <v>9908</v>
          </cell>
          <cell r="B58" t="str">
            <v>Nauwadih (Sataha)</v>
          </cell>
          <cell r="C58">
            <v>2</v>
          </cell>
          <cell r="D58">
            <v>87.25</v>
          </cell>
          <cell r="E58">
            <v>2</v>
          </cell>
          <cell r="F58">
            <v>87.25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</row>
        <row r="59">
          <cell r="A59">
            <v>9911</v>
          </cell>
          <cell r="B59" t="str">
            <v>Supriya Road, Bettiah</v>
          </cell>
          <cell r="C59">
            <v>2</v>
          </cell>
          <cell r="D59">
            <v>27.5</v>
          </cell>
          <cell r="E59">
            <v>1</v>
          </cell>
          <cell r="F59">
            <v>17</v>
          </cell>
          <cell r="G59">
            <v>1</v>
          </cell>
          <cell r="H59">
            <v>10.5</v>
          </cell>
          <cell r="I59">
            <v>0</v>
          </cell>
          <cell r="J59">
            <v>0</v>
          </cell>
        </row>
        <row r="60">
          <cell r="A60">
            <v>9912</v>
          </cell>
          <cell r="B60" t="str">
            <v>Station Road Siwan</v>
          </cell>
          <cell r="C60">
            <v>3</v>
          </cell>
          <cell r="D60">
            <v>54.5</v>
          </cell>
          <cell r="E60">
            <v>2</v>
          </cell>
          <cell r="F60">
            <v>29.5</v>
          </cell>
          <cell r="G60">
            <v>1</v>
          </cell>
          <cell r="H60">
            <v>25</v>
          </cell>
          <cell r="I60">
            <v>0</v>
          </cell>
          <cell r="J60">
            <v>0</v>
          </cell>
        </row>
        <row r="61">
          <cell r="A61">
            <v>9950</v>
          </cell>
          <cell r="B61" t="str">
            <v>Ramnagar</v>
          </cell>
          <cell r="C61">
            <v>2</v>
          </cell>
          <cell r="D61">
            <v>49.980000000000004</v>
          </cell>
          <cell r="E61">
            <v>0</v>
          </cell>
          <cell r="F61">
            <v>0</v>
          </cell>
          <cell r="G61">
            <v>2</v>
          </cell>
          <cell r="H61">
            <v>49.980000000000004</v>
          </cell>
          <cell r="I61">
            <v>0</v>
          </cell>
          <cell r="J61">
            <v>0</v>
          </cell>
        </row>
        <row r="62">
          <cell r="A62">
            <v>9951</v>
          </cell>
          <cell r="B62" t="str">
            <v>Sasamusa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</row>
        <row r="63">
          <cell r="A63">
            <v>9309</v>
          </cell>
          <cell r="B63" t="str">
            <v>Mahamadpur</v>
          </cell>
          <cell r="C63">
            <v>1</v>
          </cell>
          <cell r="D63">
            <v>15</v>
          </cell>
          <cell r="E63">
            <v>1</v>
          </cell>
          <cell r="F63">
            <v>13</v>
          </cell>
          <cell r="G63">
            <v>0</v>
          </cell>
          <cell r="H63">
            <v>0</v>
          </cell>
          <cell r="I63">
            <v>0</v>
          </cell>
          <cell r="J63">
            <v>2</v>
          </cell>
        </row>
      </sheetData>
      <sheetData sheetId="22">
        <row r="2">
          <cell r="D2" t="str">
            <v>Current</v>
          </cell>
          <cell r="M2" t="str">
            <v>Saving</v>
          </cell>
          <cell r="V2" t="str">
            <v>Core Deposit</v>
          </cell>
          <cell r="AE2" t="str">
            <v>Term Deposit</v>
          </cell>
          <cell r="AN2" t="str">
            <v>Total Credit</v>
          </cell>
          <cell r="AW2" t="str">
            <v>Total Retail</v>
          </cell>
          <cell r="BF2" t="str">
            <v>Agriculture</v>
          </cell>
          <cell r="BO2" t="str">
            <v>MSME</v>
          </cell>
          <cell r="BX2" t="str">
            <v>NPA</v>
          </cell>
        </row>
        <row r="3">
          <cell r="B3" t="str">
            <v>Dist No.</v>
          </cell>
          <cell r="C3" t="str">
            <v>Branch</v>
          </cell>
          <cell r="D3" t="str">
            <v>Mar'21</v>
          </cell>
          <cell r="E3" t="str">
            <v>Mar'22</v>
          </cell>
          <cell r="F3" t="str">
            <v>% Growth 2021-22</v>
          </cell>
          <cell r="G3" t="str">
            <v>Jun'22</v>
          </cell>
          <cell r="H3" t="str">
            <v>Sep'22</v>
          </cell>
          <cell r="I3" t="str">
            <v>Dec'22</v>
          </cell>
          <cell r="J3" t="str">
            <v>Mar'23</v>
          </cell>
          <cell r="K3" t="str">
            <v>%Growth 2022-23</v>
          </cell>
          <cell r="L3" t="str">
            <v>Inc. growth 2022-23</v>
          </cell>
          <cell r="M3" t="str">
            <v>Mar'21</v>
          </cell>
          <cell r="N3" t="str">
            <v>Mar'22</v>
          </cell>
          <cell r="O3" t="str">
            <v>% Growth 2021-22</v>
          </cell>
          <cell r="P3" t="str">
            <v>Jun'22</v>
          </cell>
          <cell r="Q3" t="str">
            <v>Sep'22</v>
          </cell>
          <cell r="R3" t="str">
            <v>Dec'22</v>
          </cell>
          <cell r="S3" t="str">
            <v>Mar'23</v>
          </cell>
          <cell r="T3" t="str">
            <v>%Growth 2022-23</v>
          </cell>
          <cell r="U3" t="str">
            <v>Inc. growth 2022-23</v>
          </cell>
          <cell r="V3" t="str">
            <v>Mar'21</v>
          </cell>
          <cell r="W3" t="str">
            <v>Mar'22</v>
          </cell>
          <cell r="X3" t="str">
            <v>% Growth 2021-22</v>
          </cell>
          <cell r="Y3" t="str">
            <v>Jun'22</v>
          </cell>
          <cell r="Z3" t="str">
            <v>Sep'22</v>
          </cell>
          <cell r="AA3" t="str">
            <v>Dec'22</v>
          </cell>
          <cell r="AB3" t="str">
            <v>Mar'23</v>
          </cell>
          <cell r="AC3" t="str">
            <v>%Growth 2022-23</v>
          </cell>
          <cell r="AD3" t="str">
            <v>Inc. growth 2022-23</v>
          </cell>
          <cell r="AE3" t="str">
            <v>Mar'21</v>
          </cell>
          <cell r="AF3" t="str">
            <v>Mar'22</v>
          </cell>
          <cell r="AG3" t="str">
            <v>% Growth 2021-22</v>
          </cell>
          <cell r="AH3" t="str">
            <v>Jun'22</v>
          </cell>
          <cell r="AI3" t="str">
            <v>Sep'22</v>
          </cell>
          <cell r="AJ3" t="str">
            <v>Dec'22</v>
          </cell>
          <cell r="AK3" t="str">
            <v>Mar'23</v>
          </cell>
          <cell r="AL3" t="str">
            <v>%Growth 2022-23</v>
          </cell>
          <cell r="AM3" t="str">
            <v>Inc. growth 2022-23</v>
          </cell>
          <cell r="AN3" t="str">
            <v>Mar'21</v>
          </cell>
          <cell r="AO3" t="str">
            <v>Mar'22</v>
          </cell>
          <cell r="AP3" t="str">
            <v>% Growth 2021-22</v>
          </cell>
          <cell r="AQ3" t="str">
            <v>Jun'22</v>
          </cell>
          <cell r="AR3" t="str">
            <v>Sep'22</v>
          </cell>
          <cell r="AS3" t="str">
            <v>Dec'22</v>
          </cell>
          <cell r="AT3" t="str">
            <v>Mar'23</v>
          </cell>
          <cell r="AU3" t="str">
            <v>%Growth 2022-23</v>
          </cell>
          <cell r="AV3" t="str">
            <v>Inc. growth 2022-23</v>
          </cell>
          <cell r="AW3" t="str">
            <v>Mar'21</v>
          </cell>
          <cell r="AX3" t="str">
            <v>Mar'22</v>
          </cell>
          <cell r="AY3" t="str">
            <v>% Growth 2021-22</v>
          </cell>
          <cell r="AZ3" t="str">
            <v>Jun'22</v>
          </cell>
          <cell r="BA3" t="str">
            <v>Sep'22</v>
          </cell>
          <cell r="BB3" t="str">
            <v>Dec'22</v>
          </cell>
          <cell r="BC3" t="str">
            <v>Mar'23</v>
          </cell>
          <cell r="BD3" t="str">
            <v>%Growth 2022-23</v>
          </cell>
          <cell r="BE3" t="str">
            <v>Inc. growth 2022-23</v>
          </cell>
          <cell r="BF3" t="str">
            <v>Mar'21</v>
          </cell>
          <cell r="BG3" t="str">
            <v>Mar'22</v>
          </cell>
          <cell r="BH3" t="str">
            <v>% Growth 2021-22</v>
          </cell>
          <cell r="BI3" t="str">
            <v>Jun'22</v>
          </cell>
          <cell r="BJ3" t="str">
            <v>Sep'22</v>
          </cell>
          <cell r="BK3" t="str">
            <v>Dec'22</v>
          </cell>
          <cell r="BL3" t="str">
            <v>Mar'23</v>
          </cell>
          <cell r="BM3" t="str">
            <v>%Growth 2022-23</v>
          </cell>
          <cell r="BN3" t="str">
            <v>Inc. growth 2022-23</v>
          </cell>
          <cell r="BO3" t="str">
            <v>Mar'21</v>
          </cell>
          <cell r="BP3" t="str">
            <v>Mar'22</v>
          </cell>
          <cell r="BQ3" t="str">
            <v>% Growth 2021-22</v>
          </cell>
          <cell r="BR3" t="str">
            <v>Jun'22</v>
          </cell>
          <cell r="BS3" t="str">
            <v>Sep'22</v>
          </cell>
          <cell r="BT3" t="str">
            <v>Dec'22</v>
          </cell>
          <cell r="BU3" t="str">
            <v>Mar'23</v>
          </cell>
          <cell r="BV3" t="str">
            <v>%Growth 2022-23</v>
          </cell>
          <cell r="BW3" t="str">
            <v>Inc. growth 2022-23</v>
          </cell>
          <cell r="BX3" t="str">
            <v>Jun'22</v>
          </cell>
        </row>
        <row r="4">
          <cell r="B4">
            <v>1</v>
          </cell>
          <cell r="C4">
            <v>2</v>
          </cell>
          <cell r="D4">
            <v>3</v>
          </cell>
          <cell r="E4">
            <v>4</v>
          </cell>
          <cell r="F4">
            <v>5</v>
          </cell>
          <cell r="G4">
            <v>6</v>
          </cell>
          <cell r="H4">
            <v>7</v>
          </cell>
          <cell r="I4">
            <v>8</v>
          </cell>
          <cell r="J4">
            <v>9</v>
          </cell>
          <cell r="K4">
            <v>10</v>
          </cell>
          <cell r="L4">
            <v>11</v>
          </cell>
          <cell r="M4">
            <v>12</v>
          </cell>
          <cell r="N4">
            <v>13</v>
          </cell>
          <cell r="O4">
            <v>14</v>
          </cell>
          <cell r="P4">
            <v>15</v>
          </cell>
          <cell r="Q4">
            <v>16</v>
          </cell>
          <cell r="R4">
            <v>17</v>
          </cell>
          <cell r="S4">
            <v>18</v>
          </cell>
          <cell r="T4">
            <v>19</v>
          </cell>
          <cell r="U4">
            <v>20</v>
          </cell>
          <cell r="V4">
            <v>21</v>
          </cell>
          <cell r="W4">
            <v>22</v>
          </cell>
          <cell r="X4">
            <v>23</v>
          </cell>
          <cell r="Y4">
            <v>24</v>
          </cell>
          <cell r="Z4">
            <v>25</v>
          </cell>
          <cell r="AA4">
            <v>26</v>
          </cell>
          <cell r="AB4">
            <v>27</v>
          </cell>
          <cell r="AC4">
            <v>28</v>
          </cell>
          <cell r="AD4">
            <v>29</v>
          </cell>
          <cell r="AE4">
            <v>30</v>
          </cell>
          <cell r="AF4">
            <v>31</v>
          </cell>
          <cell r="AG4">
            <v>32</v>
          </cell>
          <cell r="AH4">
            <v>33</v>
          </cell>
          <cell r="AI4">
            <v>34</v>
          </cell>
          <cell r="AJ4">
            <v>35</v>
          </cell>
          <cell r="AK4">
            <v>36</v>
          </cell>
          <cell r="AL4">
            <v>37</v>
          </cell>
          <cell r="AM4">
            <v>38</v>
          </cell>
          <cell r="AN4">
            <v>39</v>
          </cell>
          <cell r="AO4">
            <v>40</v>
          </cell>
          <cell r="AP4">
            <v>41</v>
          </cell>
          <cell r="AQ4">
            <v>42</v>
          </cell>
          <cell r="AR4">
            <v>43</v>
          </cell>
          <cell r="AS4">
            <v>44</v>
          </cell>
          <cell r="AT4">
            <v>45</v>
          </cell>
          <cell r="AU4">
            <v>46</v>
          </cell>
          <cell r="AV4">
            <v>47</v>
          </cell>
          <cell r="AW4">
            <v>48</v>
          </cell>
          <cell r="AX4">
            <v>49</v>
          </cell>
          <cell r="AY4">
            <v>50</v>
          </cell>
          <cell r="AZ4">
            <v>51</v>
          </cell>
          <cell r="BA4">
            <v>52</v>
          </cell>
          <cell r="BB4">
            <v>53</v>
          </cell>
          <cell r="BC4">
            <v>54</v>
          </cell>
          <cell r="BD4">
            <v>55</v>
          </cell>
          <cell r="BE4">
            <v>56</v>
          </cell>
          <cell r="BF4">
            <v>57</v>
          </cell>
          <cell r="BG4">
            <v>58</v>
          </cell>
          <cell r="BH4">
            <v>59</v>
          </cell>
          <cell r="BI4">
            <v>60</v>
          </cell>
          <cell r="BJ4">
            <v>61</v>
          </cell>
          <cell r="BK4">
            <v>62</v>
          </cell>
          <cell r="BL4">
            <v>63</v>
          </cell>
          <cell r="BM4">
            <v>64</v>
          </cell>
          <cell r="BN4">
            <v>65</v>
          </cell>
          <cell r="BO4">
            <v>66</v>
          </cell>
          <cell r="BP4">
            <v>67</v>
          </cell>
          <cell r="BQ4">
            <v>68</v>
          </cell>
          <cell r="BR4">
            <v>69</v>
          </cell>
          <cell r="BS4">
            <v>70</v>
          </cell>
          <cell r="BT4">
            <v>71</v>
          </cell>
          <cell r="BU4">
            <v>72</v>
          </cell>
          <cell r="BV4">
            <v>73</v>
          </cell>
          <cell r="BW4">
            <v>74</v>
          </cell>
          <cell r="BX4">
            <v>75</v>
          </cell>
        </row>
        <row r="5">
          <cell r="B5">
            <v>80</v>
          </cell>
          <cell r="C5" t="str">
            <v>BAGHA</v>
          </cell>
          <cell r="D5">
            <v>115.64090390000001</v>
          </cell>
          <cell r="E5">
            <v>187.86164100000002</v>
          </cell>
          <cell r="F5">
            <v>62.452587851140102</v>
          </cell>
          <cell r="G5">
            <v>203</v>
          </cell>
          <cell r="H5">
            <v>219</v>
          </cell>
          <cell r="I5">
            <v>235</v>
          </cell>
          <cell r="J5">
            <v>250</v>
          </cell>
          <cell r="K5">
            <v>33.076661456395975</v>
          </cell>
          <cell r="L5">
            <v>62.13835899999998</v>
          </cell>
          <cell r="M5">
            <v>4970.4782408000001</v>
          </cell>
          <cell r="N5">
            <v>5806.5372804999997</v>
          </cell>
          <cell r="O5">
            <v>16.820494914095743</v>
          </cell>
          <cell r="P5">
            <v>5955</v>
          </cell>
          <cell r="Q5">
            <v>6103</v>
          </cell>
          <cell r="R5">
            <v>6251</v>
          </cell>
          <cell r="S5">
            <v>6400</v>
          </cell>
          <cell r="T5">
            <v>10.220596042550463</v>
          </cell>
          <cell r="U5">
            <v>593.46271950000028</v>
          </cell>
          <cell r="V5">
            <v>7058.9904047</v>
          </cell>
          <cell r="W5">
            <v>7943.6652414999999</v>
          </cell>
          <cell r="X5">
            <v>12.532597242389899</v>
          </cell>
          <cell r="Y5">
            <v>8170</v>
          </cell>
          <cell r="Z5">
            <v>8397</v>
          </cell>
          <cell r="AA5">
            <v>8624</v>
          </cell>
          <cell r="AB5">
            <v>8850</v>
          </cell>
          <cell r="AC5">
            <v>11.40952861111324</v>
          </cell>
          <cell r="AD5">
            <v>906.33475850000013</v>
          </cell>
          <cell r="AE5">
            <v>1972.8712599999999</v>
          </cell>
          <cell r="AF5">
            <v>1949.26632</v>
          </cell>
          <cell r="AG5">
            <v>-1.1964764492539641</v>
          </cell>
          <cell r="AH5">
            <v>2012</v>
          </cell>
          <cell r="AI5">
            <v>2075</v>
          </cell>
          <cell r="AJ5">
            <v>2138</v>
          </cell>
          <cell r="AK5">
            <v>2200</v>
          </cell>
          <cell r="AL5">
            <v>12.862977081551383</v>
          </cell>
          <cell r="AM5">
            <v>250.73368000000005</v>
          </cell>
          <cell r="AN5">
            <v>2033.2854663999999</v>
          </cell>
          <cell r="AO5">
            <v>2201.4993640000002</v>
          </cell>
          <cell r="AP5">
            <v>8.2730093919290475</v>
          </cell>
          <cell r="AQ5">
            <v>2276</v>
          </cell>
          <cell r="AR5">
            <v>2351</v>
          </cell>
          <cell r="AS5">
            <v>2426</v>
          </cell>
          <cell r="AT5">
            <v>2500</v>
          </cell>
          <cell r="AU5">
            <v>13.558969894846616</v>
          </cell>
          <cell r="AV5">
            <v>298.50063599999976</v>
          </cell>
          <cell r="AW5">
            <v>371</v>
          </cell>
          <cell r="AX5">
            <v>451.99999999999994</v>
          </cell>
          <cell r="AY5">
            <v>21.832884097035027</v>
          </cell>
          <cell r="AZ5">
            <v>489</v>
          </cell>
          <cell r="BA5">
            <v>526</v>
          </cell>
          <cell r="BB5">
            <v>563</v>
          </cell>
          <cell r="BC5">
            <v>600</v>
          </cell>
          <cell r="BD5">
            <v>32.74336283185842</v>
          </cell>
          <cell r="BE5">
            <v>148.00000000000006</v>
          </cell>
          <cell r="BF5">
            <v>1001</v>
          </cell>
          <cell r="BG5">
            <v>890</v>
          </cell>
          <cell r="BH5">
            <v>-11.08891108891109</v>
          </cell>
          <cell r="BI5">
            <v>918</v>
          </cell>
          <cell r="BJ5">
            <v>945</v>
          </cell>
          <cell r="BK5">
            <v>973</v>
          </cell>
          <cell r="BL5">
            <v>1000</v>
          </cell>
          <cell r="BM5">
            <v>12.359550561797752</v>
          </cell>
          <cell r="BN5">
            <v>110</v>
          </cell>
          <cell r="BO5">
            <v>465.00000000000006</v>
          </cell>
          <cell r="BP5">
            <v>405.99999999999994</v>
          </cell>
          <cell r="BQ5">
            <v>-12.688172043010777</v>
          </cell>
          <cell r="BR5">
            <v>430</v>
          </cell>
          <cell r="BS5">
            <v>453</v>
          </cell>
          <cell r="BT5">
            <v>477</v>
          </cell>
          <cell r="BU5">
            <v>500</v>
          </cell>
          <cell r="BV5">
            <v>23.152709359605929</v>
          </cell>
          <cell r="BW5">
            <v>94.000000000000057</v>
          </cell>
          <cell r="BX5">
            <v>888.70126693025054</v>
          </cell>
        </row>
        <row r="6">
          <cell r="B6">
            <v>349</v>
          </cell>
          <cell r="C6" t="str">
            <v>MAHARAJGANJ</v>
          </cell>
          <cell r="D6">
            <v>377.62016710000012</v>
          </cell>
          <cell r="E6">
            <v>542.85244360000002</v>
          </cell>
          <cell r="F6">
            <v>43.756210842479618</v>
          </cell>
          <cell r="G6">
            <v>552</v>
          </cell>
          <cell r="H6">
            <v>561</v>
          </cell>
          <cell r="I6">
            <v>570</v>
          </cell>
          <cell r="J6">
            <v>580</v>
          </cell>
          <cell r="K6">
            <v>6.8430301526600674</v>
          </cell>
          <cell r="L6">
            <v>37.147556399999985</v>
          </cell>
          <cell r="M6">
            <v>10487.162877500001</v>
          </cell>
          <cell r="N6">
            <v>10941.549310500001</v>
          </cell>
          <cell r="O6">
            <v>4.3327870302737139</v>
          </cell>
          <cell r="P6">
            <v>11206</v>
          </cell>
          <cell r="Q6">
            <v>11471</v>
          </cell>
          <cell r="R6">
            <v>11736</v>
          </cell>
          <cell r="S6">
            <v>12000</v>
          </cell>
          <cell r="T6">
            <v>9.6736820304256437</v>
          </cell>
          <cell r="U6">
            <v>1058.4506894999995</v>
          </cell>
          <cell r="V6">
            <v>14591.433309400001</v>
          </cell>
          <cell r="W6">
            <v>15057.2751252</v>
          </cell>
          <cell r="X6">
            <v>3.1925706400610894</v>
          </cell>
          <cell r="Y6">
            <v>15400</v>
          </cell>
          <cell r="Z6">
            <v>15744</v>
          </cell>
          <cell r="AA6">
            <v>16087</v>
          </cell>
          <cell r="AB6">
            <v>16430</v>
          </cell>
          <cell r="AC6">
            <v>9.1166885335222094</v>
          </cell>
          <cell r="AD6">
            <v>1372.7248748000002</v>
          </cell>
          <cell r="AE6">
            <v>3726.6502648000005</v>
          </cell>
          <cell r="AF6">
            <v>3572.8733711</v>
          </cell>
          <cell r="AG6">
            <v>-4.1264106576486945</v>
          </cell>
          <cell r="AH6">
            <v>3642</v>
          </cell>
          <cell r="AI6">
            <v>3711</v>
          </cell>
          <cell r="AJ6">
            <v>3780</v>
          </cell>
          <cell r="AK6">
            <v>3850</v>
          </cell>
          <cell r="AL6">
            <v>7.7564078016758691</v>
          </cell>
          <cell r="AM6">
            <v>277.12662890000001</v>
          </cell>
          <cell r="AN6">
            <v>1790.2091957</v>
          </cell>
          <cell r="AO6">
            <v>1674.4301644999998</v>
          </cell>
          <cell r="AP6">
            <v>-6.4673464686750624</v>
          </cell>
          <cell r="AQ6">
            <v>1743</v>
          </cell>
          <cell r="AR6">
            <v>1812</v>
          </cell>
          <cell r="AS6">
            <v>1881</v>
          </cell>
          <cell r="AT6">
            <v>1950</v>
          </cell>
          <cell r="AU6">
            <v>16.457529334004079</v>
          </cell>
          <cell r="AV6">
            <v>275.56983550000018</v>
          </cell>
          <cell r="AW6">
            <v>709</v>
          </cell>
          <cell r="AX6">
            <v>742</v>
          </cell>
          <cell r="AY6">
            <v>4.6544428772919604</v>
          </cell>
          <cell r="AZ6">
            <v>769</v>
          </cell>
          <cell r="BA6">
            <v>796</v>
          </cell>
          <cell r="BB6">
            <v>823</v>
          </cell>
          <cell r="BC6">
            <v>850</v>
          </cell>
          <cell r="BD6">
            <v>14.555256064690028</v>
          </cell>
          <cell r="BE6">
            <v>108</v>
          </cell>
          <cell r="BF6">
            <v>746</v>
          </cell>
          <cell r="BG6">
            <v>648</v>
          </cell>
          <cell r="BH6">
            <v>-13.136729222520108</v>
          </cell>
          <cell r="BI6">
            <v>674</v>
          </cell>
          <cell r="BJ6">
            <v>699</v>
          </cell>
          <cell r="BK6">
            <v>725</v>
          </cell>
          <cell r="BL6">
            <v>750</v>
          </cell>
          <cell r="BM6">
            <v>15.74074074074074</v>
          </cell>
          <cell r="BN6">
            <v>102</v>
          </cell>
          <cell r="BO6">
            <v>333</v>
          </cell>
          <cell r="BP6">
            <v>280</v>
          </cell>
          <cell r="BQ6">
            <v>-15.915915915915916</v>
          </cell>
          <cell r="BR6">
            <v>298</v>
          </cell>
          <cell r="BS6">
            <v>315</v>
          </cell>
          <cell r="BT6">
            <v>333</v>
          </cell>
          <cell r="BU6">
            <v>350</v>
          </cell>
          <cell r="BV6">
            <v>25</v>
          </cell>
          <cell r="BW6">
            <v>70</v>
          </cell>
          <cell r="BX6">
            <v>875.06615856939152</v>
          </cell>
        </row>
        <row r="7">
          <cell r="B7">
            <v>780</v>
          </cell>
          <cell r="C7" t="str">
            <v>MAJHAULIA</v>
          </cell>
          <cell r="D7">
            <v>118.0874432</v>
          </cell>
          <cell r="E7">
            <v>477</v>
          </cell>
          <cell r="F7">
            <v>303.93795231227432</v>
          </cell>
          <cell r="G7">
            <v>488</v>
          </cell>
          <cell r="H7">
            <v>499</v>
          </cell>
          <cell r="I7">
            <v>510</v>
          </cell>
          <cell r="J7">
            <v>520</v>
          </cell>
          <cell r="K7">
            <v>9.0146750524109027</v>
          </cell>
          <cell r="L7">
            <v>43</v>
          </cell>
          <cell r="M7">
            <v>4397.9920385999994</v>
          </cell>
          <cell r="N7">
            <v>5916.9166074000004</v>
          </cell>
          <cell r="O7">
            <v>34.536773952040079</v>
          </cell>
          <cell r="P7">
            <v>6088</v>
          </cell>
          <cell r="Q7">
            <v>6258</v>
          </cell>
          <cell r="R7">
            <v>6429</v>
          </cell>
          <cell r="S7">
            <v>6600</v>
          </cell>
          <cell r="T7">
            <v>11.544583740553319</v>
          </cell>
          <cell r="U7">
            <v>683.08339259999957</v>
          </cell>
          <cell r="V7">
            <v>5555.2665817999996</v>
          </cell>
          <cell r="W7">
            <v>6961.2463703999993</v>
          </cell>
          <cell r="X7">
            <v>25.308952646957199</v>
          </cell>
          <cell r="Y7">
            <v>7176</v>
          </cell>
          <cell r="Z7">
            <v>7391</v>
          </cell>
          <cell r="AA7">
            <v>7606</v>
          </cell>
          <cell r="AB7">
            <v>7820</v>
          </cell>
          <cell r="AC7">
            <v>12.336205097574446</v>
          </cell>
          <cell r="AD7">
            <v>858.75362960000075</v>
          </cell>
          <cell r="AE7">
            <v>1039.1871000000001</v>
          </cell>
          <cell r="AF7">
            <v>567.00301999999999</v>
          </cell>
          <cell r="AG7">
            <v>-45.437831166302971</v>
          </cell>
          <cell r="AH7">
            <v>600</v>
          </cell>
          <cell r="AI7">
            <v>634</v>
          </cell>
          <cell r="AJ7">
            <v>667</v>
          </cell>
          <cell r="AK7">
            <v>700</v>
          </cell>
          <cell r="AL7">
            <v>23.456132561692527</v>
          </cell>
          <cell r="AM7">
            <v>132.99698000000001</v>
          </cell>
          <cell r="AN7">
            <v>2527.3392503999999</v>
          </cell>
          <cell r="AO7">
            <v>2528.3301618</v>
          </cell>
          <cell r="AP7">
            <v>3.9207692431609868E-2</v>
          </cell>
          <cell r="AQ7">
            <v>2646</v>
          </cell>
          <cell r="AR7">
            <v>2764</v>
          </cell>
          <cell r="AS7">
            <v>2882</v>
          </cell>
          <cell r="AT7">
            <v>3000</v>
          </cell>
          <cell r="AU7">
            <v>18.655389447405199</v>
          </cell>
          <cell r="AV7">
            <v>471.66983819999996</v>
          </cell>
          <cell r="AW7">
            <v>345</v>
          </cell>
          <cell r="AX7">
            <v>399</v>
          </cell>
          <cell r="AY7">
            <v>15.652173913043477</v>
          </cell>
          <cell r="AZ7">
            <v>437</v>
          </cell>
          <cell r="BA7">
            <v>475</v>
          </cell>
          <cell r="BB7">
            <v>513</v>
          </cell>
          <cell r="BC7">
            <v>550</v>
          </cell>
          <cell r="BD7">
            <v>37.84461152882205</v>
          </cell>
          <cell r="BE7">
            <v>151</v>
          </cell>
          <cell r="BF7">
            <v>1091</v>
          </cell>
          <cell r="BG7">
            <v>2025</v>
          </cell>
          <cell r="BH7">
            <v>85.609532538955079</v>
          </cell>
          <cell r="BI7">
            <v>2069</v>
          </cell>
          <cell r="BJ7">
            <v>2113</v>
          </cell>
          <cell r="BK7">
            <v>2157</v>
          </cell>
          <cell r="BL7">
            <v>2200</v>
          </cell>
          <cell r="BM7">
            <v>8.6419753086419746</v>
          </cell>
          <cell r="BN7">
            <v>175</v>
          </cell>
          <cell r="BO7">
            <v>83</v>
          </cell>
          <cell r="BP7">
            <v>100</v>
          </cell>
          <cell r="BQ7">
            <v>20.481927710843376</v>
          </cell>
          <cell r="BR7">
            <v>138</v>
          </cell>
          <cell r="BS7">
            <v>175</v>
          </cell>
          <cell r="BT7">
            <v>213</v>
          </cell>
          <cell r="BU7">
            <v>250</v>
          </cell>
          <cell r="BV7">
            <v>150</v>
          </cell>
          <cell r="BW7">
            <v>150</v>
          </cell>
          <cell r="BX7">
            <v>807.16259399338628</v>
          </cell>
        </row>
        <row r="8">
          <cell r="B8">
            <v>859</v>
          </cell>
          <cell r="C8" t="str">
            <v>SUGAULI</v>
          </cell>
          <cell r="D8">
            <v>351.63959090000009</v>
          </cell>
          <cell r="E8">
            <v>431.07903329999999</v>
          </cell>
          <cell r="F8">
            <v>22.59115425446819</v>
          </cell>
          <cell r="G8">
            <v>441</v>
          </cell>
          <cell r="H8">
            <v>451</v>
          </cell>
          <cell r="I8">
            <v>461</v>
          </cell>
          <cell r="J8">
            <v>470</v>
          </cell>
          <cell r="K8">
            <v>9.0287310895294262</v>
          </cell>
          <cell r="L8">
            <v>38.920966700000008</v>
          </cell>
          <cell r="M8">
            <v>5374.3230164000006</v>
          </cell>
          <cell r="N8">
            <v>5676.7958472</v>
          </cell>
          <cell r="O8">
            <v>5.6281103662170899</v>
          </cell>
          <cell r="P8">
            <v>5833</v>
          </cell>
          <cell r="Q8">
            <v>5988</v>
          </cell>
          <cell r="R8">
            <v>6144</v>
          </cell>
          <cell r="S8">
            <v>6300</v>
          </cell>
          <cell r="T8">
            <v>10.978096968334464</v>
          </cell>
          <cell r="U8">
            <v>623.20415279999997</v>
          </cell>
          <cell r="V8">
            <v>6644.0307972999999</v>
          </cell>
          <cell r="W8">
            <v>6998.1735604999994</v>
          </cell>
          <cell r="X8">
            <v>5.3302396392249713</v>
          </cell>
          <cell r="Y8">
            <v>7204</v>
          </cell>
          <cell r="Z8">
            <v>7409</v>
          </cell>
          <cell r="AA8">
            <v>7614</v>
          </cell>
          <cell r="AB8">
            <v>7820</v>
          </cell>
          <cell r="AC8">
            <v>11.743441805139845</v>
          </cell>
          <cell r="AD8">
            <v>821.82643950000056</v>
          </cell>
          <cell r="AE8">
            <v>918.06818999999928</v>
          </cell>
          <cell r="AF8">
            <v>890.29867999999999</v>
          </cell>
          <cell r="AG8">
            <v>-3.0247764057699578</v>
          </cell>
          <cell r="AH8">
            <v>930</v>
          </cell>
          <cell r="AI8">
            <v>970</v>
          </cell>
          <cell r="AJ8">
            <v>1010</v>
          </cell>
          <cell r="AK8">
            <v>1050</v>
          </cell>
          <cell r="AL8">
            <v>17.937948644380782</v>
          </cell>
          <cell r="AM8">
            <v>159.70132000000001</v>
          </cell>
          <cell r="AN8">
            <v>1073.0498932999999</v>
          </cell>
          <cell r="AO8">
            <v>1283.72253</v>
          </cell>
          <cell r="AP8">
            <v>19.633070001256772</v>
          </cell>
          <cell r="AQ8">
            <v>1355</v>
          </cell>
          <cell r="AR8">
            <v>1427</v>
          </cell>
          <cell r="AS8">
            <v>1499</v>
          </cell>
          <cell r="AT8">
            <v>1570</v>
          </cell>
          <cell r="AU8">
            <v>22.30057222723979</v>
          </cell>
          <cell r="AV8">
            <v>286.27746999999999</v>
          </cell>
          <cell r="AW8">
            <v>361</v>
          </cell>
          <cell r="AX8">
            <v>429</v>
          </cell>
          <cell r="AY8">
            <v>18.83656509695291</v>
          </cell>
          <cell r="AZ8">
            <v>454</v>
          </cell>
          <cell r="BA8">
            <v>480</v>
          </cell>
          <cell r="BB8">
            <v>505</v>
          </cell>
          <cell r="BC8">
            <v>530</v>
          </cell>
          <cell r="BD8">
            <v>23.543123543123542</v>
          </cell>
          <cell r="BE8">
            <v>101</v>
          </cell>
          <cell r="BF8">
            <v>420</v>
          </cell>
          <cell r="BG8">
            <v>424</v>
          </cell>
          <cell r="BH8">
            <v>0.95238095238095233</v>
          </cell>
          <cell r="BI8">
            <v>443</v>
          </cell>
          <cell r="BJ8">
            <v>462</v>
          </cell>
          <cell r="BK8">
            <v>481</v>
          </cell>
          <cell r="BL8">
            <v>500</v>
          </cell>
          <cell r="BM8">
            <v>17.924528301886792</v>
          </cell>
          <cell r="BN8">
            <v>76</v>
          </cell>
          <cell r="BO8">
            <v>292</v>
          </cell>
          <cell r="BP8">
            <v>428</v>
          </cell>
          <cell r="BQ8">
            <v>46.575342465753423</v>
          </cell>
          <cell r="BR8">
            <v>456</v>
          </cell>
          <cell r="BS8">
            <v>484</v>
          </cell>
          <cell r="BT8">
            <v>512</v>
          </cell>
          <cell r="BU8">
            <v>540</v>
          </cell>
          <cell r="BV8">
            <v>26.168224299065418</v>
          </cell>
          <cell r="BW8">
            <v>112</v>
          </cell>
          <cell r="BX8">
            <v>214.81545089486394</v>
          </cell>
        </row>
        <row r="9">
          <cell r="B9">
            <v>1014</v>
          </cell>
          <cell r="C9" t="str">
            <v>ASAON</v>
          </cell>
          <cell r="D9">
            <v>48.842664499999984</v>
          </cell>
          <cell r="E9">
            <v>107.07734999999997</v>
          </cell>
          <cell r="F9">
            <v>119.22913316901457</v>
          </cell>
          <cell r="G9">
            <v>115</v>
          </cell>
          <cell r="H9">
            <v>124</v>
          </cell>
          <cell r="I9">
            <v>132</v>
          </cell>
          <cell r="J9">
            <v>140</v>
          </cell>
          <cell r="K9">
            <v>30.746605141049947</v>
          </cell>
          <cell r="L9">
            <v>32.922650000000033</v>
          </cell>
          <cell r="M9">
            <v>5767.0006849000001</v>
          </cell>
          <cell r="N9">
            <v>6129.6771845000003</v>
          </cell>
          <cell r="O9">
            <v>6.2888235916047748</v>
          </cell>
          <cell r="P9">
            <v>6297</v>
          </cell>
          <cell r="Q9">
            <v>6465</v>
          </cell>
          <cell r="R9">
            <v>6633</v>
          </cell>
          <cell r="S9">
            <v>6800</v>
          </cell>
          <cell r="T9">
            <v>10.935695230330113</v>
          </cell>
          <cell r="U9">
            <v>670.32281549999971</v>
          </cell>
          <cell r="V9">
            <v>8271.2762010000006</v>
          </cell>
          <cell r="W9">
            <v>8575.42166</v>
          </cell>
          <cell r="X9">
            <v>3.6771285543968184</v>
          </cell>
          <cell r="Y9">
            <v>8792</v>
          </cell>
          <cell r="Z9">
            <v>9008</v>
          </cell>
          <cell r="AA9">
            <v>9224</v>
          </cell>
          <cell r="AB9">
            <v>9440</v>
          </cell>
          <cell r="AC9">
            <v>10.082050472606149</v>
          </cell>
          <cell r="AD9">
            <v>864.57834000000003</v>
          </cell>
          <cell r="AE9">
            <v>2455.4328516000005</v>
          </cell>
          <cell r="AF9">
            <v>2338.6671255000001</v>
          </cell>
          <cell r="AG9">
            <v>-4.7554029434734462</v>
          </cell>
          <cell r="AH9">
            <v>2379</v>
          </cell>
          <cell r="AI9">
            <v>2419</v>
          </cell>
          <cell r="AJ9">
            <v>2459</v>
          </cell>
          <cell r="AK9">
            <v>2500</v>
          </cell>
          <cell r="AL9">
            <v>6.8984967010004645</v>
          </cell>
          <cell r="AM9">
            <v>161.33287449999989</v>
          </cell>
          <cell r="AN9">
            <v>1428.1885597999999</v>
          </cell>
          <cell r="AO9">
            <v>1299.0648728000001</v>
          </cell>
          <cell r="AP9">
            <v>-9.0410811733488448</v>
          </cell>
          <cell r="AQ9">
            <v>1356</v>
          </cell>
          <cell r="AR9">
            <v>1412</v>
          </cell>
          <cell r="AS9">
            <v>1468</v>
          </cell>
          <cell r="AT9">
            <v>1525</v>
          </cell>
          <cell r="AU9">
            <v>17.392135830216091</v>
          </cell>
          <cell r="AV9">
            <v>225.9351271999999</v>
          </cell>
          <cell r="AW9">
            <v>437</v>
          </cell>
          <cell r="AX9">
            <v>463.99999999999994</v>
          </cell>
          <cell r="AY9">
            <v>6.1784897025171492</v>
          </cell>
          <cell r="AZ9">
            <v>486</v>
          </cell>
          <cell r="BA9">
            <v>507</v>
          </cell>
          <cell r="BB9">
            <v>529</v>
          </cell>
          <cell r="BC9">
            <v>550</v>
          </cell>
          <cell r="BD9">
            <v>18.534482758620705</v>
          </cell>
          <cell r="BE9">
            <v>86.000000000000057</v>
          </cell>
          <cell r="BF9">
            <v>651</v>
          </cell>
          <cell r="BG9">
            <v>553</v>
          </cell>
          <cell r="BH9">
            <v>-15.053763440860216</v>
          </cell>
          <cell r="BI9">
            <v>571</v>
          </cell>
          <cell r="BJ9">
            <v>589</v>
          </cell>
          <cell r="BK9">
            <v>607</v>
          </cell>
          <cell r="BL9">
            <v>625</v>
          </cell>
          <cell r="BM9">
            <v>13.019891500904158</v>
          </cell>
          <cell r="BN9">
            <v>72</v>
          </cell>
          <cell r="BO9">
            <v>318</v>
          </cell>
          <cell r="BP9">
            <v>264</v>
          </cell>
          <cell r="BQ9">
            <v>-16.981132075471699</v>
          </cell>
          <cell r="BR9">
            <v>286</v>
          </cell>
          <cell r="BS9">
            <v>307</v>
          </cell>
          <cell r="BT9">
            <v>329</v>
          </cell>
          <cell r="BU9">
            <v>350</v>
          </cell>
          <cell r="BV9">
            <v>32.575757575757571</v>
          </cell>
          <cell r="BW9">
            <v>86</v>
          </cell>
          <cell r="BX9">
            <v>748.17627174925997</v>
          </cell>
        </row>
        <row r="10">
          <cell r="B10">
            <v>103420</v>
          </cell>
          <cell r="C10" t="str">
            <v>BELWA</v>
          </cell>
          <cell r="D10">
            <v>54.522485100000004</v>
          </cell>
          <cell r="E10">
            <v>266.22973510000003</v>
          </cell>
          <cell r="F10">
            <v>388.29347123797919</v>
          </cell>
          <cell r="G10">
            <v>275</v>
          </cell>
          <cell r="H10">
            <v>283</v>
          </cell>
          <cell r="I10">
            <v>291</v>
          </cell>
          <cell r="J10">
            <v>300</v>
          </cell>
          <cell r="K10">
            <v>12.684633024675225</v>
          </cell>
          <cell r="L10">
            <v>33.770264899999972</v>
          </cell>
          <cell r="M10">
            <v>1134.0067747000001</v>
          </cell>
          <cell r="N10">
            <v>1180.9724868999999</v>
          </cell>
          <cell r="O10">
            <v>4.1415724533413467</v>
          </cell>
          <cell r="P10">
            <v>1236</v>
          </cell>
          <cell r="Q10">
            <v>1290</v>
          </cell>
          <cell r="R10">
            <v>1345</v>
          </cell>
          <cell r="S10">
            <v>1400</v>
          </cell>
          <cell r="T10">
            <v>18.546368821422547</v>
          </cell>
          <cell r="U10">
            <v>219.02751310000008</v>
          </cell>
          <cell r="V10">
            <v>1613.3795272</v>
          </cell>
          <cell r="W10">
            <v>1787.5421921000002</v>
          </cell>
          <cell r="X10">
            <v>10.794897416496745</v>
          </cell>
          <cell r="Y10">
            <v>1878</v>
          </cell>
          <cell r="Z10">
            <v>1969</v>
          </cell>
          <cell r="AA10">
            <v>2060</v>
          </cell>
          <cell r="AB10">
            <v>2150</v>
          </cell>
          <cell r="AC10">
            <v>20.276881267579217</v>
          </cell>
          <cell r="AD10">
            <v>362.45780789999981</v>
          </cell>
          <cell r="AE10">
            <v>424.85026739999995</v>
          </cell>
          <cell r="AF10">
            <v>340.33997009999996</v>
          </cell>
          <cell r="AG10">
            <v>-19.891783949480928</v>
          </cell>
          <cell r="AH10">
            <v>368</v>
          </cell>
          <cell r="AI10">
            <v>395</v>
          </cell>
          <cell r="AJ10">
            <v>422</v>
          </cell>
          <cell r="AK10">
            <v>450</v>
          </cell>
          <cell r="AL10">
            <v>32.220732072045287</v>
          </cell>
          <cell r="AM10">
            <v>109.66002990000004</v>
          </cell>
          <cell r="AN10">
            <v>2359.7348167999999</v>
          </cell>
          <cell r="AO10">
            <v>2072.2076946000002</v>
          </cell>
          <cell r="AP10">
            <v>-12.184721781149577</v>
          </cell>
          <cell r="AQ10">
            <v>2141</v>
          </cell>
          <cell r="AR10">
            <v>2209</v>
          </cell>
          <cell r="AS10">
            <v>2277</v>
          </cell>
          <cell r="AT10">
            <v>2346</v>
          </cell>
          <cell r="AU10">
            <v>13.212589940355866</v>
          </cell>
          <cell r="AV10">
            <v>273.7923053999998</v>
          </cell>
          <cell r="AW10">
            <v>375</v>
          </cell>
          <cell r="AX10">
            <v>413.99999999999994</v>
          </cell>
          <cell r="AY10">
            <v>10.399999999999984</v>
          </cell>
          <cell r="AZ10">
            <v>436</v>
          </cell>
          <cell r="BA10">
            <v>457</v>
          </cell>
          <cell r="BB10">
            <v>479</v>
          </cell>
          <cell r="BC10">
            <v>500</v>
          </cell>
          <cell r="BD10">
            <v>20.772946859903396</v>
          </cell>
          <cell r="BE10">
            <v>86.000000000000057</v>
          </cell>
          <cell r="BF10">
            <v>876</v>
          </cell>
          <cell r="BG10">
            <v>704</v>
          </cell>
          <cell r="BH10">
            <v>-19.634703196347033</v>
          </cell>
          <cell r="BI10">
            <v>727</v>
          </cell>
          <cell r="BJ10">
            <v>750</v>
          </cell>
          <cell r="BK10">
            <v>773</v>
          </cell>
          <cell r="BL10">
            <v>796</v>
          </cell>
          <cell r="BM10">
            <v>13.068181818181818</v>
          </cell>
          <cell r="BN10">
            <v>92</v>
          </cell>
          <cell r="BO10">
            <v>1053</v>
          </cell>
          <cell r="BP10">
            <v>952.99999999999989</v>
          </cell>
          <cell r="BQ10">
            <v>-9.4966761633428423</v>
          </cell>
          <cell r="BR10">
            <v>977</v>
          </cell>
          <cell r="BS10">
            <v>1002</v>
          </cell>
          <cell r="BT10">
            <v>1026</v>
          </cell>
          <cell r="BU10">
            <v>1050</v>
          </cell>
          <cell r="BV10">
            <v>10.178384050367274</v>
          </cell>
          <cell r="BW10">
            <v>97.000000000000114</v>
          </cell>
          <cell r="BX10">
            <v>545.28719710293569</v>
          </cell>
        </row>
        <row r="11">
          <cell r="B11">
            <v>105620</v>
          </cell>
          <cell r="C11" t="str">
            <v>ENGLISH</v>
          </cell>
          <cell r="D11">
            <v>370.7</v>
          </cell>
          <cell r="E11">
            <v>238.78924069999994</v>
          </cell>
          <cell r="F11">
            <v>-35.584235041812804</v>
          </cell>
          <cell r="G11">
            <v>272</v>
          </cell>
          <cell r="H11">
            <v>304</v>
          </cell>
          <cell r="I11">
            <v>337</v>
          </cell>
          <cell r="J11">
            <v>370</v>
          </cell>
          <cell r="K11">
            <v>54.94835484017689</v>
          </cell>
          <cell r="L11">
            <v>131.21075930000006</v>
          </cell>
          <cell r="M11">
            <v>6760.86</v>
          </cell>
          <cell r="N11">
            <v>6937.9965622000009</v>
          </cell>
          <cell r="O11">
            <v>2.6200300287241745</v>
          </cell>
          <cell r="P11">
            <v>7116</v>
          </cell>
          <cell r="Q11">
            <v>7294</v>
          </cell>
          <cell r="R11">
            <v>7472</v>
          </cell>
          <cell r="S11">
            <v>7650</v>
          </cell>
          <cell r="T11">
            <v>10.262378071490808</v>
          </cell>
          <cell r="U11">
            <v>712.00343779999912</v>
          </cell>
          <cell r="V11">
            <v>9101.69</v>
          </cell>
          <cell r="W11">
            <v>9343.6672546000009</v>
          </cell>
          <cell r="X11">
            <v>2.6585969704527441</v>
          </cell>
          <cell r="Y11">
            <v>9645</v>
          </cell>
          <cell r="Z11">
            <v>9947</v>
          </cell>
          <cell r="AA11">
            <v>10249</v>
          </cell>
          <cell r="AB11">
            <v>10550</v>
          </cell>
          <cell r="AC11">
            <v>12.910698899365309</v>
          </cell>
          <cell r="AD11">
            <v>1206.3327453999991</v>
          </cell>
          <cell r="AE11">
            <v>1970.1300000000008</v>
          </cell>
          <cell r="AF11">
            <v>2166.8814517000001</v>
          </cell>
          <cell r="AG11">
            <v>9.9867243126087732</v>
          </cell>
          <cell r="AH11">
            <v>2258</v>
          </cell>
          <cell r="AI11">
            <v>2348</v>
          </cell>
          <cell r="AJ11">
            <v>2439</v>
          </cell>
          <cell r="AK11">
            <v>2530</v>
          </cell>
          <cell r="AL11">
            <v>16.757656401328266</v>
          </cell>
          <cell r="AM11">
            <v>363.11854829999993</v>
          </cell>
          <cell r="AN11">
            <v>1586.08</v>
          </cell>
          <cell r="AO11">
            <v>1514.4676230000002</v>
          </cell>
          <cell r="AP11">
            <v>-4.5150545369716344</v>
          </cell>
          <cell r="AQ11">
            <v>1571</v>
          </cell>
          <cell r="AR11">
            <v>1628</v>
          </cell>
          <cell r="AS11">
            <v>1685</v>
          </cell>
          <cell r="AT11">
            <v>1742</v>
          </cell>
          <cell r="AU11">
            <v>15.023918210234314</v>
          </cell>
          <cell r="AV11">
            <v>227.53237699999977</v>
          </cell>
          <cell r="AW11">
            <v>84</v>
          </cell>
          <cell r="AX11">
            <v>300</v>
          </cell>
          <cell r="AY11">
            <v>257.14285714285717</v>
          </cell>
          <cell r="AZ11">
            <v>325</v>
          </cell>
          <cell r="BA11">
            <v>350</v>
          </cell>
          <cell r="BB11">
            <v>375</v>
          </cell>
          <cell r="BC11">
            <v>400</v>
          </cell>
          <cell r="BD11">
            <v>33.333333333333336</v>
          </cell>
          <cell r="BE11">
            <v>100</v>
          </cell>
          <cell r="BF11">
            <v>155</v>
          </cell>
          <cell r="BG11">
            <v>241</v>
          </cell>
          <cell r="BH11">
            <v>55.483870967741936</v>
          </cell>
          <cell r="BI11">
            <v>249</v>
          </cell>
          <cell r="BJ11">
            <v>257</v>
          </cell>
          <cell r="BK11">
            <v>265</v>
          </cell>
          <cell r="BL11">
            <v>272</v>
          </cell>
          <cell r="BM11">
            <v>12.863070539419086</v>
          </cell>
          <cell r="BN11">
            <v>31</v>
          </cell>
          <cell r="BO11">
            <v>288</v>
          </cell>
          <cell r="BP11">
            <v>973</v>
          </cell>
          <cell r="BQ11">
            <v>237.84722222222223</v>
          </cell>
          <cell r="BR11">
            <v>997</v>
          </cell>
          <cell r="BS11">
            <v>1022</v>
          </cell>
          <cell r="BT11">
            <v>1046</v>
          </cell>
          <cell r="BU11">
            <v>1070</v>
          </cell>
          <cell r="BV11">
            <v>9.9691675231243568</v>
          </cell>
          <cell r="BW11">
            <v>97</v>
          </cell>
          <cell r="BX11">
            <v>449.21934142983952</v>
          </cell>
        </row>
        <row r="12">
          <cell r="B12">
            <v>1225</v>
          </cell>
          <cell r="C12" t="str">
            <v>B.HAT</v>
          </cell>
          <cell r="D12">
            <v>121.22475400000002</v>
          </cell>
          <cell r="E12">
            <v>131.38471630000004</v>
          </cell>
          <cell r="F12">
            <v>8.3810954155452588</v>
          </cell>
          <cell r="G12">
            <v>139</v>
          </cell>
          <cell r="H12">
            <v>146</v>
          </cell>
          <cell r="I12">
            <v>153</v>
          </cell>
          <cell r="J12">
            <v>160</v>
          </cell>
          <cell r="K12">
            <v>21.779765946794495</v>
          </cell>
          <cell r="L12">
            <v>28.615283699999964</v>
          </cell>
          <cell r="M12">
            <v>8973.2658776999997</v>
          </cell>
          <cell r="N12">
            <v>9673.3911720999986</v>
          </cell>
          <cell r="O12">
            <v>7.8023464805597946</v>
          </cell>
          <cell r="P12">
            <v>9918</v>
          </cell>
          <cell r="Q12">
            <v>10162</v>
          </cell>
          <cell r="R12">
            <v>10406</v>
          </cell>
          <cell r="S12">
            <v>10650</v>
          </cell>
          <cell r="T12">
            <v>10.095826897983173</v>
          </cell>
          <cell r="U12">
            <v>976.60882790000142</v>
          </cell>
          <cell r="V12">
            <v>12086.4104917</v>
          </cell>
          <cell r="W12">
            <v>12815.527568399999</v>
          </cell>
          <cell r="X12">
            <v>6.0325361049146808</v>
          </cell>
          <cell r="Y12">
            <v>13127</v>
          </cell>
          <cell r="Z12">
            <v>13438</v>
          </cell>
          <cell r="AA12">
            <v>13749</v>
          </cell>
          <cell r="AB12">
            <v>14060</v>
          </cell>
          <cell r="AC12">
            <v>9.7106609537368556</v>
          </cell>
          <cell r="AD12">
            <v>1244.4724316000011</v>
          </cell>
          <cell r="AE12">
            <v>2991.9198600000009</v>
          </cell>
          <cell r="AF12">
            <v>3010.7516799999999</v>
          </cell>
          <cell r="AG12">
            <v>0.6294226075961461</v>
          </cell>
          <cell r="AH12">
            <v>3071</v>
          </cell>
          <cell r="AI12">
            <v>3130</v>
          </cell>
          <cell r="AJ12">
            <v>3190</v>
          </cell>
          <cell r="AK12">
            <v>3250</v>
          </cell>
          <cell r="AL12">
            <v>7.9464647180733339</v>
          </cell>
          <cell r="AM12">
            <v>239.24832000000015</v>
          </cell>
          <cell r="AN12">
            <v>669.80864740000004</v>
          </cell>
          <cell r="AO12">
            <v>602.39917479999997</v>
          </cell>
          <cell r="AP12">
            <v>-10.063989597874528</v>
          </cell>
          <cell r="AQ12">
            <v>652</v>
          </cell>
          <cell r="AR12">
            <v>701</v>
          </cell>
          <cell r="AS12">
            <v>750</v>
          </cell>
          <cell r="AT12">
            <v>800</v>
          </cell>
          <cell r="AU12">
            <v>32.802306753757534</v>
          </cell>
          <cell r="AV12">
            <v>197.60082520000003</v>
          </cell>
          <cell r="AW12">
            <v>342</v>
          </cell>
          <cell r="AX12">
            <v>310</v>
          </cell>
          <cell r="AY12">
            <v>-9.3567251461988299</v>
          </cell>
          <cell r="AZ12">
            <v>333</v>
          </cell>
          <cell r="BA12">
            <v>355</v>
          </cell>
          <cell r="BB12">
            <v>378</v>
          </cell>
          <cell r="BC12">
            <v>400</v>
          </cell>
          <cell r="BD12">
            <v>29.032258064516128</v>
          </cell>
          <cell r="BE12">
            <v>90</v>
          </cell>
          <cell r="BF12">
            <v>285</v>
          </cell>
          <cell r="BG12">
            <v>252.99999999999997</v>
          </cell>
          <cell r="BH12">
            <v>-11.228070175438607</v>
          </cell>
          <cell r="BI12">
            <v>265</v>
          </cell>
          <cell r="BJ12">
            <v>277</v>
          </cell>
          <cell r="BK12">
            <v>289</v>
          </cell>
          <cell r="BL12">
            <v>300</v>
          </cell>
          <cell r="BM12">
            <v>18.577075098814241</v>
          </cell>
          <cell r="BN12">
            <v>47.000000000000028</v>
          </cell>
          <cell r="BO12">
            <v>34</v>
          </cell>
          <cell r="BP12">
            <v>31</v>
          </cell>
          <cell r="BQ12">
            <v>-8.8235294117647047</v>
          </cell>
          <cell r="BR12">
            <v>48</v>
          </cell>
          <cell r="BS12">
            <v>66</v>
          </cell>
          <cell r="BT12">
            <v>83</v>
          </cell>
          <cell r="BU12">
            <v>100</v>
          </cell>
          <cell r="BV12">
            <v>222.58064516129033</v>
          </cell>
          <cell r="BW12">
            <v>69</v>
          </cell>
          <cell r="BX12">
            <v>337.92861371829929</v>
          </cell>
        </row>
        <row r="13">
          <cell r="B13">
            <v>1441</v>
          </cell>
          <cell r="C13" t="str">
            <v>CHITTAULI</v>
          </cell>
          <cell r="D13">
            <v>119.41883579999995</v>
          </cell>
          <cell r="E13">
            <v>153.8028175</v>
          </cell>
          <cell r="F13">
            <v>28.792762439574936</v>
          </cell>
          <cell r="G13">
            <v>163</v>
          </cell>
          <cell r="H13">
            <v>172</v>
          </cell>
          <cell r="I13">
            <v>181</v>
          </cell>
          <cell r="J13">
            <v>190</v>
          </cell>
          <cell r="K13">
            <v>23.534798054008338</v>
          </cell>
          <cell r="L13">
            <v>36.197182499999997</v>
          </cell>
          <cell r="M13">
            <v>7169.4385988999993</v>
          </cell>
          <cell r="N13">
            <v>8197.5407064999999</v>
          </cell>
          <cell r="O13">
            <v>14.340064335828769</v>
          </cell>
          <cell r="P13">
            <v>8423</v>
          </cell>
          <cell r="Q13">
            <v>8649</v>
          </cell>
          <cell r="R13">
            <v>8875</v>
          </cell>
          <cell r="S13">
            <v>9100</v>
          </cell>
          <cell r="T13">
            <v>11.008902862591722</v>
          </cell>
          <cell r="U13">
            <v>902.45929350000006</v>
          </cell>
          <cell r="V13">
            <v>10492.727516699999</v>
          </cell>
          <cell r="W13">
            <v>11632.393850599999</v>
          </cell>
          <cell r="X13">
            <v>10.861487940920339</v>
          </cell>
          <cell r="Y13">
            <v>11922</v>
          </cell>
          <cell r="Z13">
            <v>12211</v>
          </cell>
          <cell r="AA13">
            <v>12500</v>
          </cell>
          <cell r="AB13">
            <v>12790</v>
          </cell>
          <cell r="AC13">
            <v>9.9515728599603008</v>
          </cell>
          <cell r="AD13">
            <v>1157.6061494000005</v>
          </cell>
          <cell r="AE13">
            <v>3203.8700819999995</v>
          </cell>
          <cell r="AF13">
            <v>3281.0503266000001</v>
          </cell>
          <cell r="AG13">
            <v>2.4089692348517837</v>
          </cell>
          <cell r="AH13">
            <v>3336</v>
          </cell>
          <cell r="AI13">
            <v>3391</v>
          </cell>
          <cell r="AJ13">
            <v>3446</v>
          </cell>
          <cell r="AK13">
            <v>3500</v>
          </cell>
          <cell r="AL13">
            <v>6.6731580318942356</v>
          </cell>
          <cell r="AM13">
            <v>218.94967339999994</v>
          </cell>
          <cell r="AN13">
            <v>2055.6275415</v>
          </cell>
          <cell r="AO13">
            <v>1956.3118087999999</v>
          </cell>
          <cell r="AP13">
            <v>-4.8314069886186193</v>
          </cell>
          <cell r="AQ13">
            <v>2042</v>
          </cell>
          <cell r="AR13">
            <v>2128</v>
          </cell>
          <cell r="AS13">
            <v>2214</v>
          </cell>
          <cell r="AT13">
            <v>2300</v>
          </cell>
          <cell r="AU13">
            <v>17.568170352701504</v>
          </cell>
          <cell r="AV13">
            <v>343.68819120000012</v>
          </cell>
          <cell r="AW13">
            <v>448.00000000000006</v>
          </cell>
          <cell r="AX13">
            <v>542</v>
          </cell>
          <cell r="AY13">
            <v>20.982142857142843</v>
          </cell>
          <cell r="AZ13">
            <v>582</v>
          </cell>
          <cell r="BA13">
            <v>621</v>
          </cell>
          <cell r="BB13">
            <v>661</v>
          </cell>
          <cell r="BC13">
            <v>700</v>
          </cell>
          <cell r="BD13">
            <v>29.15129151291513</v>
          </cell>
          <cell r="BE13">
            <v>158</v>
          </cell>
          <cell r="BF13">
            <v>1150</v>
          </cell>
          <cell r="BG13">
            <v>1002.9999999999999</v>
          </cell>
          <cell r="BH13">
            <v>-12.782608695652184</v>
          </cell>
          <cell r="BI13">
            <v>1027</v>
          </cell>
          <cell r="BJ13">
            <v>1052</v>
          </cell>
          <cell r="BK13">
            <v>1076</v>
          </cell>
          <cell r="BL13">
            <v>1100</v>
          </cell>
          <cell r="BM13">
            <v>9.6709870388833625</v>
          </cell>
          <cell r="BN13">
            <v>97.000000000000114</v>
          </cell>
          <cell r="BO13">
            <v>443</v>
          </cell>
          <cell r="BP13">
            <v>401.99999999999994</v>
          </cell>
          <cell r="BQ13">
            <v>-9.2550790067720232</v>
          </cell>
          <cell r="BR13">
            <v>427</v>
          </cell>
          <cell r="BS13">
            <v>451</v>
          </cell>
          <cell r="BT13">
            <v>476</v>
          </cell>
          <cell r="BU13">
            <v>500</v>
          </cell>
          <cell r="BV13">
            <v>24.378109452736336</v>
          </cell>
          <cell r="BW13">
            <v>98.000000000000057</v>
          </cell>
          <cell r="BX13">
            <v>1071.5851202587314</v>
          </cell>
        </row>
        <row r="14">
          <cell r="B14">
            <v>1551</v>
          </cell>
          <cell r="C14" t="str">
            <v>DONE</v>
          </cell>
          <cell r="D14">
            <v>169.03206119999999</v>
          </cell>
          <cell r="E14">
            <v>160.2724398</v>
          </cell>
          <cell r="F14">
            <v>-5.1822248026873066</v>
          </cell>
          <cell r="G14">
            <v>168</v>
          </cell>
          <cell r="H14">
            <v>175</v>
          </cell>
          <cell r="I14">
            <v>182</v>
          </cell>
          <cell r="J14">
            <v>190</v>
          </cell>
          <cell r="K14">
            <v>18.548142298885747</v>
          </cell>
          <cell r="L14">
            <v>29.727560199999999</v>
          </cell>
          <cell r="M14">
            <v>6330.7726911</v>
          </cell>
          <cell r="N14">
            <v>6472.8444027000005</v>
          </cell>
          <cell r="O14">
            <v>2.2441448861326108</v>
          </cell>
          <cell r="P14">
            <v>6655</v>
          </cell>
          <cell r="Q14">
            <v>6836</v>
          </cell>
          <cell r="R14">
            <v>7018</v>
          </cell>
          <cell r="S14">
            <v>7200</v>
          </cell>
          <cell r="T14">
            <v>11.23394217535467</v>
          </cell>
          <cell r="U14">
            <v>727.1555972999995</v>
          </cell>
          <cell r="V14">
            <v>8272.2247323000011</v>
          </cell>
          <cell r="W14">
            <v>8457.1587325</v>
          </cell>
          <cell r="X14">
            <v>2.2356017417889968</v>
          </cell>
          <cell r="Y14">
            <v>8678</v>
          </cell>
          <cell r="Z14">
            <v>8899</v>
          </cell>
          <cell r="AA14">
            <v>9120</v>
          </cell>
          <cell r="AB14">
            <v>9340</v>
          </cell>
          <cell r="AC14">
            <v>10.438981878243942</v>
          </cell>
          <cell r="AD14">
            <v>882.84126749999996</v>
          </cell>
          <cell r="AE14">
            <v>1772.419980000001</v>
          </cell>
          <cell r="AF14">
            <v>1824.04189</v>
          </cell>
          <cell r="AG14">
            <v>2.9125100474210917</v>
          </cell>
          <cell r="AH14">
            <v>1856</v>
          </cell>
          <cell r="AI14">
            <v>1887</v>
          </cell>
          <cell r="AJ14">
            <v>1918</v>
          </cell>
          <cell r="AK14">
            <v>1950</v>
          </cell>
          <cell r="AL14">
            <v>6.9054395455797373</v>
          </cell>
          <cell r="AM14">
            <v>125.95811000000003</v>
          </cell>
          <cell r="AN14">
            <v>1481.1447409999998</v>
          </cell>
          <cell r="AO14">
            <v>1573.4557706000001</v>
          </cell>
          <cell r="AP14">
            <v>6.232411123957819</v>
          </cell>
          <cell r="AQ14">
            <v>1639</v>
          </cell>
          <cell r="AR14">
            <v>1704</v>
          </cell>
          <cell r="AS14">
            <v>1769</v>
          </cell>
          <cell r="AT14">
            <v>1834</v>
          </cell>
          <cell r="AU14">
            <v>16.558725975541567</v>
          </cell>
          <cell r="AV14">
            <v>260.54422939999995</v>
          </cell>
          <cell r="AW14">
            <v>383</v>
          </cell>
          <cell r="AX14">
            <v>440.00000000000006</v>
          </cell>
          <cell r="AY14">
            <v>14.882506527415158</v>
          </cell>
          <cell r="AZ14">
            <v>468</v>
          </cell>
          <cell r="BA14">
            <v>495</v>
          </cell>
          <cell r="BB14">
            <v>523</v>
          </cell>
          <cell r="BC14">
            <v>550</v>
          </cell>
          <cell r="BD14">
            <v>24.999999999999986</v>
          </cell>
          <cell r="BE14">
            <v>109.99999999999994</v>
          </cell>
          <cell r="BF14">
            <v>900</v>
          </cell>
          <cell r="BG14">
            <v>748</v>
          </cell>
          <cell r="BH14">
            <v>-16.888888888888889</v>
          </cell>
          <cell r="BI14">
            <v>774</v>
          </cell>
          <cell r="BJ14">
            <v>799</v>
          </cell>
          <cell r="BK14">
            <v>825</v>
          </cell>
          <cell r="BL14">
            <v>850</v>
          </cell>
          <cell r="BM14">
            <v>13.636363636363635</v>
          </cell>
          <cell r="BN14">
            <v>102</v>
          </cell>
          <cell r="BO14">
            <v>199</v>
          </cell>
          <cell r="BP14">
            <v>383</v>
          </cell>
          <cell r="BQ14">
            <v>92.462311557788951</v>
          </cell>
          <cell r="BR14">
            <v>396</v>
          </cell>
          <cell r="BS14">
            <v>409</v>
          </cell>
          <cell r="BT14">
            <v>422</v>
          </cell>
          <cell r="BU14">
            <v>434</v>
          </cell>
          <cell r="BV14">
            <v>13.315926892950392</v>
          </cell>
          <cell r="BW14">
            <v>51</v>
          </cell>
          <cell r="BX14">
            <v>591.25586739822734</v>
          </cell>
        </row>
        <row r="15">
          <cell r="B15">
            <v>1555</v>
          </cell>
          <cell r="C15" t="str">
            <v>D.D.PUR</v>
          </cell>
          <cell r="D15">
            <v>46.481445300000019</v>
          </cell>
          <cell r="E15">
            <v>56.051859400000012</v>
          </cell>
          <cell r="F15">
            <v>20.58975154113805</v>
          </cell>
          <cell r="G15">
            <v>61</v>
          </cell>
          <cell r="H15">
            <v>66</v>
          </cell>
          <cell r="I15">
            <v>71</v>
          </cell>
          <cell r="J15">
            <v>75</v>
          </cell>
          <cell r="K15">
            <v>33.804660189381664</v>
          </cell>
          <cell r="L15">
            <v>18.948140599999988</v>
          </cell>
          <cell r="M15">
            <v>6290.2661916999996</v>
          </cell>
          <cell r="N15">
            <v>6498.3438969999997</v>
          </cell>
          <cell r="O15">
            <v>3.3079316353027872</v>
          </cell>
          <cell r="P15">
            <v>6674</v>
          </cell>
          <cell r="Q15">
            <v>6849</v>
          </cell>
          <cell r="R15">
            <v>7024</v>
          </cell>
          <cell r="S15">
            <v>7200</v>
          </cell>
          <cell r="T15">
            <v>10.797460308678403</v>
          </cell>
          <cell r="U15">
            <v>701.65610300000026</v>
          </cell>
          <cell r="V15">
            <v>8655.9780370000008</v>
          </cell>
          <cell r="W15">
            <v>8722.1694764000003</v>
          </cell>
          <cell r="X15">
            <v>0.76469047307033466</v>
          </cell>
          <cell r="Y15">
            <v>8948</v>
          </cell>
          <cell r="Z15">
            <v>9174</v>
          </cell>
          <cell r="AA15">
            <v>9400</v>
          </cell>
          <cell r="AB15">
            <v>9625</v>
          </cell>
          <cell r="AC15">
            <v>10.350985795940245</v>
          </cell>
          <cell r="AD15">
            <v>902.83052359999965</v>
          </cell>
          <cell r="AE15">
            <v>2319.2304000000013</v>
          </cell>
          <cell r="AF15">
            <v>2167.7737200000001</v>
          </cell>
          <cell r="AG15">
            <v>-6.5304714874382919</v>
          </cell>
          <cell r="AH15">
            <v>2213</v>
          </cell>
          <cell r="AI15">
            <v>2259</v>
          </cell>
          <cell r="AJ15">
            <v>2305</v>
          </cell>
          <cell r="AK15">
            <v>2350</v>
          </cell>
          <cell r="AL15">
            <v>8.4061485900843849</v>
          </cell>
          <cell r="AM15">
            <v>182.22627999999986</v>
          </cell>
          <cell r="AN15">
            <v>1657.3992488999997</v>
          </cell>
          <cell r="AO15">
            <v>1384.93606</v>
          </cell>
          <cell r="AP15">
            <v>-16.439200698373128</v>
          </cell>
          <cell r="AQ15">
            <v>1464</v>
          </cell>
          <cell r="AR15">
            <v>1542</v>
          </cell>
          <cell r="AS15">
            <v>1621</v>
          </cell>
          <cell r="AT15">
            <v>1700</v>
          </cell>
          <cell r="AU15">
            <v>22.749349164899353</v>
          </cell>
          <cell r="AV15">
            <v>315.06394</v>
          </cell>
          <cell r="AW15">
            <v>252.99999999999997</v>
          </cell>
          <cell r="AX15">
            <v>252.99999999999997</v>
          </cell>
          <cell r="AY15">
            <v>0</v>
          </cell>
          <cell r="AZ15">
            <v>277</v>
          </cell>
          <cell r="BA15">
            <v>302</v>
          </cell>
          <cell r="BB15">
            <v>326</v>
          </cell>
          <cell r="BC15">
            <v>350</v>
          </cell>
          <cell r="BD15">
            <v>38.339920948616616</v>
          </cell>
          <cell r="BE15">
            <v>97.000000000000028</v>
          </cell>
          <cell r="BF15">
            <v>1082</v>
          </cell>
          <cell r="BG15">
            <v>841</v>
          </cell>
          <cell r="BH15">
            <v>-22.273567467652494</v>
          </cell>
          <cell r="BI15">
            <v>868</v>
          </cell>
          <cell r="BJ15">
            <v>896</v>
          </cell>
          <cell r="BK15">
            <v>923</v>
          </cell>
          <cell r="BL15">
            <v>950</v>
          </cell>
          <cell r="BM15">
            <v>12.960760998810938</v>
          </cell>
          <cell r="BN15">
            <v>109</v>
          </cell>
          <cell r="BO15">
            <v>321</v>
          </cell>
          <cell r="BP15">
            <v>289</v>
          </cell>
          <cell r="BQ15">
            <v>-9.9688473520249214</v>
          </cell>
          <cell r="BR15">
            <v>317</v>
          </cell>
          <cell r="BS15">
            <v>345</v>
          </cell>
          <cell r="BT15">
            <v>373</v>
          </cell>
          <cell r="BU15">
            <v>400</v>
          </cell>
          <cell r="BV15">
            <v>38.408304498269892</v>
          </cell>
          <cell r="BW15">
            <v>111</v>
          </cell>
          <cell r="BX15">
            <v>984.82426035203594</v>
          </cell>
        </row>
        <row r="16">
          <cell r="B16">
            <v>1562</v>
          </cell>
          <cell r="C16" t="str">
            <v>LAKHAURA</v>
          </cell>
          <cell r="D16">
            <v>34.448505300000008</v>
          </cell>
          <cell r="E16">
            <v>45.889562599999991</v>
          </cell>
          <cell r="F16">
            <v>33.212057244178837</v>
          </cell>
          <cell r="G16">
            <v>49</v>
          </cell>
          <cell r="H16">
            <v>53</v>
          </cell>
          <cell r="I16">
            <v>57</v>
          </cell>
          <cell r="J16">
            <v>60</v>
          </cell>
          <cell r="K16">
            <v>30.748685758883248</v>
          </cell>
          <cell r="L16">
            <v>14.110437400000009</v>
          </cell>
          <cell r="M16">
            <v>2130.1729118999997</v>
          </cell>
          <cell r="N16">
            <v>2107.1290299000002</v>
          </cell>
          <cell r="O16">
            <v>-1.0817845758561253</v>
          </cell>
          <cell r="P16">
            <v>2180</v>
          </cell>
          <cell r="Q16">
            <v>2254</v>
          </cell>
          <cell r="R16">
            <v>2327</v>
          </cell>
          <cell r="S16">
            <v>2400</v>
          </cell>
          <cell r="T16">
            <v>13.899052499594617</v>
          </cell>
          <cell r="U16">
            <v>292.87097009999979</v>
          </cell>
          <cell r="V16">
            <v>2537.3604672000001</v>
          </cell>
          <cell r="W16">
            <v>2511.9686725000001</v>
          </cell>
          <cell r="X16">
            <v>-1.0007168878145272</v>
          </cell>
          <cell r="Y16">
            <v>2599</v>
          </cell>
          <cell r="Z16">
            <v>2686</v>
          </cell>
          <cell r="AA16">
            <v>2773</v>
          </cell>
          <cell r="AB16">
            <v>2860</v>
          </cell>
          <cell r="AC16">
            <v>13.854923085232061</v>
          </cell>
          <cell r="AD16">
            <v>348.03132749999986</v>
          </cell>
          <cell r="AE16">
            <v>372.73905000000042</v>
          </cell>
          <cell r="AF16">
            <v>358.95008000000001</v>
          </cell>
          <cell r="AG16">
            <v>-3.6993628652539594</v>
          </cell>
          <cell r="AH16">
            <v>369</v>
          </cell>
          <cell r="AI16">
            <v>379</v>
          </cell>
          <cell r="AJ16">
            <v>389</v>
          </cell>
          <cell r="AK16">
            <v>400</v>
          </cell>
          <cell r="AL16">
            <v>11.436108330161113</v>
          </cell>
          <cell r="AM16">
            <v>41.049919999999986</v>
          </cell>
          <cell r="AN16">
            <v>2262.9084031000002</v>
          </cell>
          <cell r="AO16">
            <v>2139.247738</v>
          </cell>
          <cell r="AP16">
            <v>-5.4646783285878984</v>
          </cell>
          <cell r="AQ16">
            <v>2207</v>
          </cell>
          <cell r="AR16">
            <v>2275</v>
          </cell>
          <cell r="AS16">
            <v>2343</v>
          </cell>
          <cell r="AT16">
            <v>2410</v>
          </cell>
          <cell r="AU16">
            <v>12.65642390035333</v>
          </cell>
          <cell r="AV16">
            <v>270.75226199999997</v>
          </cell>
          <cell r="AW16">
            <v>350</v>
          </cell>
          <cell r="AX16">
            <v>327</v>
          </cell>
          <cell r="AY16">
            <v>-6.5714285714285712</v>
          </cell>
          <cell r="AZ16">
            <v>345</v>
          </cell>
          <cell r="BA16">
            <v>364</v>
          </cell>
          <cell r="BB16">
            <v>382</v>
          </cell>
          <cell r="BC16">
            <v>400</v>
          </cell>
          <cell r="BD16">
            <v>22.324159021406729</v>
          </cell>
          <cell r="BE16">
            <v>73</v>
          </cell>
          <cell r="BF16">
            <v>1284</v>
          </cell>
          <cell r="BG16">
            <v>1184</v>
          </cell>
          <cell r="BH16">
            <v>-7.7881619937694708</v>
          </cell>
          <cell r="BI16">
            <v>1213</v>
          </cell>
          <cell r="BJ16">
            <v>1242</v>
          </cell>
          <cell r="BK16">
            <v>1271</v>
          </cell>
          <cell r="BL16">
            <v>1300</v>
          </cell>
          <cell r="BM16">
            <v>9.7972972972972983</v>
          </cell>
          <cell r="BN16">
            <v>116</v>
          </cell>
          <cell r="BO16">
            <v>627</v>
          </cell>
          <cell r="BP16">
            <v>628</v>
          </cell>
          <cell r="BQ16">
            <v>0.15948963317384371</v>
          </cell>
          <cell r="BR16">
            <v>649</v>
          </cell>
          <cell r="BS16">
            <v>669</v>
          </cell>
          <cell r="BT16">
            <v>690</v>
          </cell>
          <cell r="BU16">
            <v>710</v>
          </cell>
          <cell r="BV16">
            <v>13.057324840764331</v>
          </cell>
          <cell r="BW16">
            <v>82</v>
          </cell>
          <cell r="BX16">
            <v>1318.5099898746644</v>
          </cell>
        </row>
        <row r="17">
          <cell r="B17">
            <v>1563</v>
          </cell>
          <cell r="C17" t="str">
            <v>MEHURA</v>
          </cell>
          <cell r="D17">
            <v>18.275730199999998</v>
          </cell>
          <cell r="E17">
            <v>64.348710399999987</v>
          </cell>
          <cell r="F17">
            <v>252.09925784524873</v>
          </cell>
          <cell r="G17">
            <v>68</v>
          </cell>
          <cell r="H17">
            <v>72</v>
          </cell>
          <cell r="I17">
            <v>76</v>
          </cell>
          <cell r="J17">
            <v>80</v>
          </cell>
          <cell r="K17">
            <v>24.322615795576247</v>
          </cell>
          <cell r="L17">
            <v>15.651289600000013</v>
          </cell>
          <cell r="M17">
            <v>736.74877370000013</v>
          </cell>
          <cell r="N17">
            <v>810.56029100000001</v>
          </cell>
          <cell r="O17">
            <v>10.01854633965845</v>
          </cell>
          <cell r="P17">
            <v>858</v>
          </cell>
          <cell r="Q17">
            <v>905</v>
          </cell>
          <cell r="R17">
            <v>952</v>
          </cell>
          <cell r="S17">
            <v>1000</v>
          </cell>
          <cell r="T17">
            <v>23.371451957791503</v>
          </cell>
          <cell r="U17">
            <v>189.43970899999999</v>
          </cell>
          <cell r="V17">
            <v>847.69607389999999</v>
          </cell>
          <cell r="W17">
            <v>971.6154014</v>
          </cell>
          <cell r="X17">
            <v>14.618367515834265</v>
          </cell>
          <cell r="Y17">
            <v>1029</v>
          </cell>
          <cell r="Z17">
            <v>1086</v>
          </cell>
          <cell r="AA17">
            <v>1143</v>
          </cell>
          <cell r="AB17">
            <v>1200</v>
          </cell>
          <cell r="AC17">
            <v>23.505658542559203</v>
          </cell>
          <cell r="AD17">
            <v>228.3845986</v>
          </cell>
          <cell r="AE17">
            <v>92.671569999999861</v>
          </cell>
          <cell r="AF17">
            <v>96.706400000000002</v>
          </cell>
          <cell r="AG17">
            <v>4.3539027125580665</v>
          </cell>
          <cell r="AH17">
            <v>103</v>
          </cell>
          <cell r="AI17">
            <v>108</v>
          </cell>
          <cell r="AJ17">
            <v>114</v>
          </cell>
          <cell r="AK17">
            <v>120</v>
          </cell>
          <cell r="AL17">
            <v>24.086927028614443</v>
          </cell>
          <cell r="AM17">
            <v>23.293599999999998</v>
          </cell>
          <cell r="AN17">
            <v>1373.5949536000001</v>
          </cell>
          <cell r="AO17">
            <v>969.7414040000001</v>
          </cell>
          <cell r="AP17">
            <v>-29.401210927686968</v>
          </cell>
          <cell r="AQ17">
            <v>1015</v>
          </cell>
          <cell r="AR17">
            <v>1060</v>
          </cell>
          <cell r="AS17">
            <v>1105</v>
          </cell>
          <cell r="AT17">
            <v>1150</v>
          </cell>
          <cell r="AU17">
            <v>18.588315942422096</v>
          </cell>
          <cell r="AV17">
            <v>180.2585959999999</v>
          </cell>
          <cell r="AW17">
            <v>53</v>
          </cell>
          <cell r="AX17">
            <v>13</v>
          </cell>
          <cell r="AY17">
            <v>-75.471698113207538</v>
          </cell>
          <cell r="AZ17">
            <v>25</v>
          </cell>
          <cell r="BA17">
            <v>37</v>
          </cell>
          <cell r="BB17">
            <v>49</v>
          </cell>
          <cell r="BC17">
            <v>60</v>
          </cell>
          <cell r="BD17">
            <v>361.53846153846155</v>
          </cell>
          <cell r="BE17">
            <v>47</v>
          </cell>
          <cell r="BF17">
            <v>1193</v>
          </cell>
          <cell r="BG17">
            <v>858</v>
          </cell>
          <cell r="BH17">
            <v>-28.080469404861695</v>
          </cell>
          <cell r="BI17">
            <v>886</v>
          </cell>
          <cell r="BJ17">
            <v>914</v>
          </cell>
          <cell r="BK17">
            <v>942</v>
          </cell>
          <cell r="BL17">
            <v>970</v>
          </cell>
          <cell r="BM17">
            <v>13.053613053613054</v>
          </cell>
          <cell r="BN17">
            <v>112</v>
          </cell>
          <cell r="BO17">
            <v>103</v>
          </cell>
          <cell r="BP17">
            <v>76</v>
          </cell>
          <cell r="BQ17">
            <v>-26.21359223300971</v>
          </cell>
          <cell r="BR17">
            <v>87</v>
          </cell>
          <cell r="BS17">
            <v>98</v>
          </cell>
          <cell r="BT17">
            <v>109</v>
          </cell>
          <cell r="BU17">
            <v>120</v>
          </cell>
          <cell r="BV17">
            <v>57.89473684210526</v>
          </cell>
          <cell r="BW17">
            <v>44</v>
          </cell>
          <cell r="BX17">
            <v>803.89985797199938</v>
          </cell>
        </row>
        <row r="18">
          <cell r="B18">
            <v>1564</v>
          </cell>
          <cell r="C18" t="str">
            <v>SRIPUR</v>
          </cell>
          <cell r="D18">
            <v>135.9132443</v>
          </cell>
          <cell r="E18">
            <v>135.69038370000001</v>
          </cell>
          <cell r="F18">
            <v>-0.16397268798033537</v>
          </cell>
          <cell r="G18">
            <v>142</v>
          </cell>
          <cell r="H18">
            <v>148</v>
          </cell>
          <cell r="I18">
            <v>154</v>
          </cell>
          <cell r="J18">
            <v>160</v>
          </cell>
          <cell r="K18">
            <v>17.915504133105333</v>
          </cell>
          <cell r="L18">
            <v>24.309616299999988</v>
          </cell>
          <cell r="M18">
            <v>2473.1200957000001</v>
          </cell>
          <cell r="N18">
            <v>2733.0481309000002</v>
          </cell>
          <cell r="O18">
            <v>10.510125879124733</v>
          </cell>
          <cell r="P18">
            <v>2825</v>
          </cell>
          <cell r="Q18">
            <v>2917</v>
          </cell>
          <cell r="R18">
            <v>3009</v>
          </cell>
          <cell r="S18">
            <v>3100</v>
          </cell>
          <cell r="T18">
            <v>13.426469331118643</v>
          </cell>
          <cell r="U18">
            <v>366.95186909999984</v>
          </cell>
          <cell r="V18">
            <v>3012.09735</v>
          </cell>
          <cell r="W18">
            <v>3253.7913645999997</v>
          </cell>
          <cell r="X18">
            <v>8.0241103296345884</v>
          </cell>
          <cell r="Y18">
            <v>3368</v>
          </cell>
          <cell r="Z18">
            <v>3482</v>
          </cell>
          <cell r="AA18">
            <v>3596</v>
          </cell>
          <cell r="AB18">
            <v>3710</v>
          </cell>
          <cell r="AC18">
            <v>14.020832446830333</v>
          </cell>
          <cell r="AD18">
            <v>456.20863540000028</v>
          </cell>
          <cell r="AE18">
            <v>403.06400999999994</v>
          </cell>
          <cell r="AF18">
            <v>385.05284999999998</v>
          </cell>
          <cell r="AG18">
            <v>-4.4685607132226872</v>
          </cell>
          <cell r="AH18">
            <v>401</v>
          </cell>
          <cell r="AI18">
            <v>418</v>
          </cell>
          <cell r="AJ18">
            <v>434</v>
          </cell>
          <cell r="AK18">
            <v>450</v>
          </cell>
          <cell r="AL18">
            <v>16.867074221110173</v>
          </cell>
          <cell r="AM18">
            <v>64.947150000000022</v>
          </cell>
          <cell r="AN18">
            <v>986.85277359999998</v>
          </cell>
          <cell r="AO18">
            <v>952.06640860000005</v>
          </cell>
          <cell r="AP18">
            <v>-3.5249802129147034</v>
          </cell>
          <cell r="AQ18">
            <v>992</v>
          </cell>
          <cell r="AR18">
            <v>1033</v>
          </cell>
          <cell r="AS18">
            <v>1073</v>
          </cell>
          <cell r="AT18">
            <v>1113</v>
          </cell>
          <cell r="AU18">
            <v>16.903609868627807</v>
          </cell>
          <cell r="AV18">
            <v>160.93359139999995</v>
          </cell>
          <cell r="AW18">
            <v>150</v>
          </cell>
          <cell r="AX18">
            <v>231.99999999999997</v>
          </cell>
          <cell r="AY18">
            <v>54.66666666666665</v>
          </cell>
          <cell r="AZ18">
            <v>249</v>
          </cell>
          <cell r="BA18">
            <v>266</v>
          </cell>
          <cell r="BB18">
            <v>283</v>
          </cell>
          <cell r="BC18">
            <v>300</v>
          </cell>
          <cell r="BD18">
            <v>29.310344827586221</v>
          </cell>
          <cell r="BE18">
            <v>68.000000000000028</v>
          </cell>
          <cell r="BF18">
            <v>560</v>
          </cell>
          <cell r="BG18">
            <v>498.00000000000006</v>
          </cell>
          <cell r="BH18">
            <v>-11.071428571428562</v>
          </cell>
          <cell r="BI18">
            <v>514</v>
          </cell>
          <cell r="BJ18">
            <v>531</v>
          </cell>
          <cell r="BK18">
            <v>547</v>
          </cell>
          <cell r="BL18">
            <v>563</v>
          </cell>
          <cell r="BM18">
            <v>13.052208835341354</v>
          </cell>
          <cell r="BN18">
            <v>64.999999999999943</v>
          </cell>
          <cell r="BO18">
            <v>242</v>
          </cell>
          <cell r="BP18">
            <v>210</v>
          </cell>
          <cell r="BQ18">
            <v>-13.223140495867769</v>
          </cell>
          <cell r="BR18">
            <v>220</v>
          </cell>
          <cell r="BS18">
            <v>230</v>
          </cell>
          <cell r="BT18">
            <v>240</v>
          </cell>
          <cell r="BU18">
            <v>250</v>
          </cell>
          <cell r="BV18">
            <v>19.047619047619047</v>
          </cell>
          <cell r="BW18">
            <v>40</v>
          </cell>
          <cell r="BX18">
            <v>505.291292445002</v>
          </cell>
        </row>
        <row r="19">
          <cell r="B19">
            <v>162820</v>
          </cell>
          <cell r="C19" t="str">
            <v>MOTIHARI</v>
          </cell>
          <cell r="D19">
            <v>183.1080954</v>
          </cell>
          <cell r="E19">
            <v>199.04339619999996</v>
          </cell>
          <cell r="F19">
            <v>8.7026741036158288</v>
          </cell>
          <cell r="G19">
            <v>207</v>
          </cell>
          <cell r="H19">
            <v>215</v>
          </cell>
          <cell r="I19">
            <v>223</v>
          </cell>
          <cell r="J19">
            <v>230</v>
          </cell>
          <cell r="K19">
            <v>15.552690715191909</v>
          </cell>
          <cell r="L19">
            <v>30.956603800000039</v>
          </cell>
          <cell r="M19">
            <v>1126.1004819</v>
          </cell>
          <cell r="N19">
            <v>1142.7763572000001</v>
          </cell>
          <cell r="O19">
            <v>1.4808514486970084</v>
          </cell>
          <cell r="P19">
            <v>1182</v>
          </cell>
          <cell r="Q19">
            <v>1221</v>
          </cell>
          <cell r="R19">
            <v>1260</v>
          </cell>
          <cell r="S19">
            <v>1300</v>
          </cell>
          <cell r="T19">
            <v>13.758041265854066</v>
          </cell>
          <cell r="U19">
            <v>157.22364279999988</v>
          </cell>
          <cell r="V19">
            <v>2327.4191793</v>
          </cell>
          <cell r="W19">
            <v>2321.4681513999999</v>
          </cell>
          <cell r="X19">
            <v>-0.25569213972834681</v>
          </cell>
          <cell r="Y19">
            <v>2424</v>
          </cell>
          <cell r="Z19">
            <v>2526</v>
          </cell>
          <cell r="AA19">
            <v>2628</v>
          </cell>
          <cell r="AB19">
            <v>2730</v>
          </cell>
          <cell r="AC19">
            <v>17.597994973725061</v>
          </cell>
          <cell r="AD19">
            <v>408.5318486000001</v>
          </cell>
          <cell r="AE19">
            <v>1018.210602</v>
          </cell>
          <cell r="AF19">
            <v>979.64839799999993</v>
          </cell>
          <cell r="AG19">
            <v>-3.7872522564835824</v>
          </cell>
          <cell r="AH19">
            <v>1035</v>
          </cell>
          <cell r="AI19">
            <v>1090</v>
          </cell>
          <cell r="AJ19">
            <v>1145</v>
          </cell>
          <cell r="AK19">
            <v>1200</v>
          </cell>
          <cell r="AL19">
            <v>22.492927304312303</v>
          </cell>
          <cell r="AM19">
            <v>220.35160200000007</v>
          </cell>
          <cell r="AN19">
            <v>1488.7136350999999</v>
          </cell>
          <cell r="AO19">
            <v>1689.9137115000001</v>
          </cell>
          <cell r="AP19">
            <v>13.515028791046516</v>
          </cell>
          <cell r="AQ19">
            <v>1892</v>
          </cell>
          <cell r="AR19">
            <v>2095</v>
          </cell>
          <cell r="AS19">
            <v>2298</v>
          </cell>
          <cell r="AT19">
            <v>2500</v>
          </cell>
          <cell r="AU19">
            <v>47.936547469098386</v>
          </cell>
          <cell r="AV19">
            <v>810.08628849999991</v>
          </cell>
          <cell r="AW19">
            <v>632</v>
          </cell>
          <cell r="AX19">
            <v>738</v>
          </cell>
          <cell r="AY19">
            <v>16.772151898734176</v>
          </cell>
          <cell r="AZ19">
            <v>854</v>
          </cell>
          <cell r="BA19">
            <v>969</v>
          </cell>
          <cell r="BB19">
            <v>1085</v>
          </cell>
          <cell r="BC19">
            <v>1200</v>
          </cell>
          <cell r="BD19">
            <v>62.601626016260163</v>
          </cell>
          <cell r="BE19">
            <v>462</v>
          </cell>
          <cell r="BF19">
            <v>330</v>
          </cell>
          <cell r="BG19">
            <v>300</v>
          </cell>
          <cell r="BH19">
            <v>-9.0909090909090917</v>
          </cell>
          <cell r="BI19">
            <v>310</v>
          </cell>
          <cell r="BJ19">
            <v>320</v>
          </cell>
          <cell r="BK19">
            <v>330</v>
          </cell>
          <cell r="BL19">
            <v>340</v>
          </cell>
          <cell r="BM19">
            <v>13.333333333333334</v>
          </cell>
          <cell r="BN19">
            <v>40</v>
          </cell>
          <cell r="BO19">
            <v>509</v>
          </cell>
          <cell r="BP19">
            <v>642</v>
          </cell>
          <cell r="BQ19">
            <v>26.129666011787819</v>
          </cell>
          <cell r="BR19">
            <v>722</v>
          </cell>
          <cell r="BS19">
            <v>801</v>
          </cell>
          <cell r="BT19">
            <v>881</v>
          </cell>
          <cell r="BU19">
            <v>960</v>
          </cell>
          <cell r="BV19">
            <v>49.532710280373834</v>
          </cell>
          <cell r="BW19">
            <v>318</v>
          </cell>
          <cell r="BX19">
            <v>300.56648132470997</v>
          </cell>
        </row>
        <row r="20">
          <cell r="B20">
            <v>1659</v>
          </cell>
          <cell r="C20" t="str">
            <v>SIWAN</v>
          </cell>
          <cell r="D20">
            <v>261.46650669999985</v>
          </cell>
          <cell r="E20">
            <v>319.79924139999997</v>
          </cell>
          <cell r="F20">
            <v>22.309830592156739</v>
          </cell>
          <cell r="G20">
            <v>340</v>
          </cell>
          <cell r="H20">
            <v>360</v>
          </cell>
          <cell r="I20">
            <v>380</v>
          </cell>
          <cell r="J20">
            <v>400</v>
          </cell>
          <cell r="K20">
            <v>25.078470558248181</v>
          </cell>
          <cell r="L20">
            <v>80.200758600000029</v>
          </cell>
          <cell r="M20">
            <v>14300.6975989</v>
          </cell>
          <cell r="N20">
            <v>10874.811263600001</v>
          </cell>
          <cell r="O20">
            <v>-23.956078447274603</v>
          </cell>
          <cell r="P20">
            <v>11156</v>
          </cell>
          <cell r="Q20">
            <v>11437</v>
          </cell>
          <cell r="R20">
            <v>11718</v>
          </cell>
          <cell r="S20">
            <v>12000</v>
          </cell>
          <cell r="T20">
            <v>10.346742661789579</v>
          </cell>
          <cell r="U20">
            <v>1125.1887363999995</v>
          </cell>
          <cell r="V20">
            <v>18717.344286899999</v>
          </cell>
          <cell r="W20">
            <v>15169.970706199998</v>
          </cell>
          <cell r="X20">
            <v>-18.952333869195094</v>
          </cell>
          <cell r="Y20">
            <v>15540</v>
          </cell>
          <cell r="Z20">
            <v>15910</v>
          </cell>
          <cell r="AA20">
            <v>16280</v>
          </cell>
          <cell r="AB20">
            <v>16650</v>
          </cell>
          <cell r="AC20">
            <v>9.756309504243875</v>
          </cell>
          <cell r="AD20">
            <v>1480.0292938000021</v>
          </cell>
          <cell r="AE20">
            <v>4155.1801812999993</v>
          </cell>
          <cell r="AF20">
            <v>3975.3602012000001</v>
          </cell>
          <cell r="AG20">
            <v>-4.3276096884862465</v>
          </cell>
          <cell r="AH20">
            <v>4044</v>
          </cell>
          <cell r="AI20">
            <v>4113</v>
          </cell>
          <cell r="AJ20">
            <v>4182</v>
          </cell>
          <cell r="AK20">
            <v>4250</v>
          </cell>
          <cell r="AL20">
            <v>6.9085512984986179</v>
          </cell>
          <cell r="AM20">
            <v>274.63979879999988</v>
          </cell>
          <cell r="AN20">
            <v>3919.4445680000003</v>
          </cell>
          <cell r="AO20">
            <v>3760.2513087000002</v>
          </cell>
          <cell r="AP20">
            <v>-4.061628032699355</v>
          </cell>
          <cell r="AQ20">
            <v>3874</v>
          </cell>
          <cell r="AR20">
            <v>3988</v>
          </cell>
          <cell r="AS20">
            <v>4102</v>
          </cell>
          <cell r="AT20">
            <v>4216</v>
          </cell>
          <cell r="AU20">
            <v>12.120165751835398</v>
          </cell>
          <cell r="AV20">
            <v>455.74869129999979</v>
          </cell>
          <cell r="AW20">
            <v>1603</v>
          </cell>
          <cell r="AX20">
            <v>1902</v>
          </cell>
          <cell r="AY20">
            <v>18.652526512788519</v>
          </cell>
          <cell r="AZ20">
            <v>1964</v>
          </cell>
          <cell r="BA20">
            <v>2026</v>
          </cell>
          <cell r="BB20">
            <v>2088</v>
          </cell>
          <cell r="BC20">
            <v>2150</v>
          </cell>
          <cell r="BD20">
            <v>13.038906414300737</v>
          </cell>
          <cell r="BE20">
            <v>248</v>
          </cell>
          <cell r="BF20">
            <v>852.99999999999989</v>
          </cell>
          <cell r="BG20">
            <v>722</v>
          </cell>
          <cell r="BH20">
            <v>-15.357561547479472</v>
          </cell>
          <cell r="BI20">
            <v>746</v>
          </cell>
          <cell r="BJ20">
            <v>769</v>
          </cell>
          <cell r="BK20">
            <v>793</v>
          </cell>
          <cell r="BL20">
            <v>816</v>
          </cell>
          <cell r="BM20">
            <v>13.019390581717452</v>
          </cell>
          <cell r="BN20">
            <v>94</v>
          </cell>
          <cell r="BO20">
            <v>1463</v>
          </cell>
          <cell r="BP20">
            <v>1117</v>
          </cell>
          <cell r="BQ20">
            <v>-23.650034176349966</v>
          </cell>
          <cell r="BR20">
            <v>1150</v>
          </cell>
          <cell r="BS20">
            <v>1184</v>
          </cell>
          <cell r="BT20">
            <v>1217</v>
          </cell>
          <cell r="BU20">
            <v>1250</v>
          </cell>
          <cell r="BV20">
            <v>11.906893464637422</v>
          </cell>
          <cell r="BW20">
            <v>133</v>
          </cell>
          <cell r="BX20">
            <v>917.15110307977147</v>
          </cell>
        </row>
        <row r="21">
          <cell r="B21">
            <v>168620</v>
          </cell>
          <cell r="C21" t="str">
            <v>SIWAN</v>
          </cell>
          <cell r="D21">
            <v>93.661523000000017</v>
          </cell>
          <cell r="E21">
            <v>125.3277622</v>
          </cell>
          <cell r="F21">
            <v>33.809229431385582</v>
          </cell>
          <cell r="G21">
            <v>136</v>
          </cell>
          <cell r="H21">
            <v>148</v>
          </cell>
          <cell r="I21">
            <v>159</v>
          </cell>
          <cell r="J21">
            <v>170</v>
          </cell>
          <cell r="K21">
            <v>35.644327334841705</v>
          </cell>
          <cell r="L21">
            <v>44.672237800000005</v>
          </cell>
          <cell r="M21">
            <v>1290.7924739999999</v>
          </cell>
          <cell r="N21">
            <v>1298.4308428999998</v>
          </cell>
          <cell r="O21">
            <v>0.59175809077423647</v>
          </cell>
          <cell r="P21">
            <v>1349</v>
          </cell>
          <cell r="Q21">
            <v>1399</v>
          </cell>
          <cell r="R21">
            <v>1449</v>
          </cell>
          <cell r="S21">
            <v>1500</v>
          </cell>
          <cell r="T21">
            <v>15.524057996789614</v>
          </cell>
          <cell r="U21">
            <v>201.56915710000021</v>
          </cell>
          <cell r="V21">
            <v>2112.7482979000001</v>
          </cell>
          <cell r="W21">
            <v>2200.8301756999999</v>
          </cell>
          <cell r="X21">
            <v>4.1690663240647359</v>
          </cell>
          <cell r="Y21">
            <v>2281</v>
          </cell>
          <cell r="Z21">
            <v>2360</v>
          </cell>
          <cell r="AA21">
            <v>2440</v>
          </cell>
          <cell r="AB21">
            <v>2520</v>
          </cell>
          <cell r="AC21">
            <v>14.502246825949866</v>
          </cell>
          <cell r="AD21">
            <v>319.16982430000007</v>
          </cell>
          <cell r="AE21">
            <v>728.29430090000028</v>
          </cell>
          <cell r="AF21">
            <v>777.07157059999997</v>
          </cell>
          <cell r="AG21">
            <v>6.697466894869625</v>
          </cell>
          <cell r="AH21">
            <v>795</v>
          </cell>
          <cell r="AI21">
            <v>814</v>
          </cell>
          <cell r="AJ21">
            <v>832</v>
          </cell>
          <cell r="AK21">
            <v>850</v>
          </cell>
          <cell r="AL21">
            <v>9.385033780567964</v>
          </cell>
          <cell r="AM21">
            <v>72.928429400000027</v>
          </cell>
          <cell r="AN21">
            <v>624.41878110000005</v>
          </cell>
          <cell r="AO21">
            <v>629.67224620000002</v>
          </cell>
          <cell r="AP21">
            <v>0.84133681737523425</v>
          </cell>
          <cell r="AQ21">
            <v>697</v>
          </cell>
          <cell r="AR21">
            <v>765</v>
          </cell>
          <cell r="AS21">
            <v>833</v>
          </cell>
          <cell r="AT21">
            <v>900</v>
          </cell>
          <cell r="AU21">
            <v>42.931502131687886</v>
          </cell>
          <cell r="AV21">
            <v>270.32775379999998</v>
          </cell>
          <cell r="AW21">
            <v>250</v>
          </cell>
          <cell r="AX21">
            <v>315</v>
          </cell>
          <cell r="AY21">
            <v>26</v>
          </cell>
          <cell r="AZ21">
            <v>349</v>
          </cell>
          <cell r="BA21">
            <v>383</v>
          </cell>
          <cell r="BB21">
            <v>417</v>
          </cell>
          <cell r="BC21">
            <v>450</v>
          </cell>
          <cell r="BD21">
            <v>42.857142857142861</v>
          </cell>
          <cell r="BE21">
            <v>135</v>
          </cell>
          <cell r="BF21">
            <v>76</v>
          </cell>
          <cell r="BG21">
            <v>56.000000000000007</v>
          </cell>
          <cell r="BH21">
            <v>-26.315789473684202</v>
          </cell>
          <cell r="BI21">
            <v>67</v>
          </cell>
          <cell r="BJ21">
            <v>78</v>
          </cell>
          <cell r="BK21">
            <v>89</v>
          </cell>
          <cell r="BL21">
            <v>100</v>
          </cell>
          <cell r="BM21">
            <v>78.571428571428555</v>
          </cell>
          <cell r="BN21">
            <v>43.999999999999993</v>
          </cell>
          <cell r="BO21">
            <v>291</v>
          </cell>
          <cell r="BP21">
            <v>258</v>
          </cell>
          <cell r="BQ21">
            <v>-11.340206185567009</v>
          </cell>
          <cell r="BR21">
            <v>281</v>
          </cell>
          <cell r="BS21">
            <v>304</v>
          </cell>
          <cell r="BT21">
            <v>327</v>
          </cell>
          <cell r="BU21">
            <v>350</v>
          </cell>
          <cell r="BV21">
            <v>35.65891472868217</v>
          </cell>
          <cell r="BW21">
            <v>92</v>
          </cell>
          <cell r="BX21">
            <v>76.718765728584117</v>
          </cell>
        </row>
        <row r="22">
          <cell r="B22">
            <v>1695</v>
          </cell>
          <cell r="C22" t="str">
            <v>N.G.GANG</v>
          </cell>
          <cell r="D22">
            <v>231.2397823</v>
          </cell>
          <cell r="E22">
            <v>215.32283580000004</v>
          </cell>
          <cell r="F22">
            <v>-6.8833080284386545</v>
          </cell>
          <cell r="G22">
            <v>221</v>
          </cell>
          <cell r="H22">
            <v>228</v>
          </cell>
          <cell r="I22">
            <v>234</v>
          </cell>
          <cell r="J22">
            <v>240</v>
          </cell>
          <cell r="K22">
            <v>11.460542077813356</v>
          </cell>
          <cell r="L22">
            <v>24.677164199999964</v>
          </cell>
          <cell r="M22">
            <v>4259.3906833999999</v>
          </cell>
          <cell r="N22">
            <v>4607.6099381000004</v>
          </cell>
          <cell r="O22">
            <v>8.1753302428233514</v>
          </cell>
          <cell r="P22">
            <v>4731</v>
          </cell>
          <cell r="Q22">
            <v>4854</v>
          </cell>
          <cell r="R22">
            <v>4977</v>
          </cell>
          <cell r="S22">
            <v>5100</v>
          </cell>
          <cell r="T22">
            <v>10.686452814255414</v>
          </cell>
          <cell r="U22">
            <v>492.39006189999964</v>
          </cell>
          <cell r="V22">
            <v>5437.0620957000001</v>
          </cell>
          <cell r="W22">
            <v>5724.8886339000001</v>
          </cell>
          <cell r="X22">
            <v>5.2937879526451033</v>
          </cell>
          <cell r="Y22">
            <v>5866</v>
          </cell>
          <cell r="Z22">
            <v>6007</v>
          </cell>
          <cell r="AA22">
            <v>6148</v>
          </cell>
          <cell r="AB22">
            <v>6290</v>
          </cell>
          <cell r="AC22">
            <v>9.871132911716149</v>
          </cell>
          <cell r="AD22">
            <v>565.11136609999994</v>
          </cell>
          <cell r="AE22">
            <v>946.43163000000015</v>
          </cell>
          <cell r="AF22">
            <v>901.95586000000003</v>
          </cell>
          <cell r="AG22">
            <v>-4.6993114547534844</v>
          </cell>
          <cell r="AH22">
            <v>914</v>
          </cell>
          <cell r="AI22">
            <v>926</v>
          </cell>
          <cell r="AJ22">
            <v>938</v>
          </cell>
          <cell r="AK22">
            <v>950</v>
          </cell>
          <cell r="AL22">
            <v>5.3266619943020244</v>
          </cell>
          <cell r="AM22">
            <v>48.04413999999997</v>
          </cell>
          <cell r="AN22">
            <v>780.6432137999999</v>
          </cell>
          <cell r="AO22">
            <v>772.53106989999992</v>
          </cell>
          <cell r="AP22">
            <v>-1.0391615217548413</v>
          </cell>
          <cell r="AQ22">
            <v>817</v>
          </cell>
          <cell r="AR22">
            <v>861</v>
          </cell>
          <cell r="AS22">
            <v>905</v>
          </cell>
          <cell r="AT22">
            <v>950</v>
          </cell>
          <cell r="AU22">
            <v>22.972400336335014</v>
          </cell>
          <cell r="AV22">
            <v>177.46893010000008</v>
          </cell>
          <cell r="AW22">
            <v>240</v>
          </cell>
          <cell r="AX22">
            <v>229</v>
          </cell>
          <cell r="AY22">
            <v>-4.5833333333333339</v>
          </cell>
          <cell r="AZ22">
            <v>247</v>
          </cell>
          <cell r="BA22">
            <v>265</v>
          </cell>
          <cell r="BB22">
            <v>283</v>
          </cell>
          <cell r="BC22">
            <v>300</v>
          </cell>
          <cell r="BD22">
            <v>31.004366812227072</v>
          </cell>
          <cell r="BE22">
            <v>71</v>
          </cell>
          <cell r="BF22">
            <v>413.99999999999994</v>
          </cell>
          <cell r="BG22">
            <v>349</v>
          </cell>
          <cell r="BH22">
            <v>-15.700483091787428</v>
          </cell>
          <cell r="BI22">
            <v>362</v>
          </cell>
          <cell r="BJ22">
            <v>375</v>
          </cell>
          <cell r="BK22">
            <v>388</v>
          </cell>
          <cell r="BL22">
            <v>400</v>
          </cell>
          <cell r="BM22">
            <v>14.613180515759311</v>
          </cell>
          <cell r="BN22">
            <v>51</v>
          </cell>
          <cell r="BO22">
            <v>124</v>
          </cell>
          <cell r="BP22">
            <v>190</v>
          </cell>
          <cell r="BQ22">
            <v>53.225806451612904</v>
          </cell>
          <cell r="BR22">
            <v>205</v>
          </cell>
          <cell r="BS22">
            <v>220</v>
          </cell>
          <cell r="BT22">
            <v>235</v>
          </cell>
          <cell r="BU22">
            <v>250</v>
          </cell>
          <cell r="BV22">
            <v>31.578947368421055</v>
          </cell>
          <cell r="BW22">
            <v>60</v>
          </cell>
          <cell r="BX22">
            <v>288.36101182824189</v>
          </cell>
        </row>
        <row r="23">
          <cell r="B23">
            <v>1750</v>
          </cell>
          <cell r="C23" t="str">
            <v>D.KALAN</v>
          </cell>
          <cell r="D23">
            <v>105.1874507</v>
          </cell>
          <cell r="E23">
            <v>69.292500400000009</v>
          </cell>
          <cell r="F23">
            <v>-34.124745928460833</v>
          </cell>
          <cell r="G23">
            <v>79</v>
          </cell>
          <cell r="H23">
            <v>90</v>
          </cell>
          <cell r="I23">
            <v>100</v>
          </cell>
          <cell r="J23">
            <v>110</v>
          </cell>
          <cell r="K23">
            <v>58.747338261731976</v>
          </cell>
          <cell r="L23">
            <v>40.707499599999991</v>
          </cell>
          <cell r="M23">
            <v>2885.3894190999999</v>
          </cell>
          <cell r="N23">
            <v>3174.2263226000005</v>
          </cell>
          <cell r="O23">
            <v>10.010326564172869</v>
          </cell>
          <cell r="P23">
            <v>3256</v>
          </cell>
          <cell r="Q23">
            <v>3337</v>
          </cell>
          <cell r="R23">
            <v>3418</v>
          </cell>
          <cell r="S23">
            <v>3500</v>
          </cell>
          <cell r="T23">
            <v>10.26308915279737</v>
          </cell>
          <cell r="U23">
            <v>325.77367739999954</v>
          </cell>
          <cell r="V23">
            <v>3554.0012898</v>
          </cell>
          <cell r="W23">
            <v>3834.6043930000001</v>
          </cell>
          <cell r="X23">
            <v>7.8954136568642301</v>
          </cell>
          <cell r="Y23">
            <v>3941</v>
          </cell>
          <cell r="Z23">
            <v>4047</v>
          </cell>
          <cell r="AA23">
            <v>4153</v>
          </cell>
          <cell r="AB23">
            <v>4260</v>
          </cell>
          <cell r="AC23">
            <v>11.093598280348079</v>
          </cell>
          <cell r="AD23">
            <v>425.39560699999993</v>
          </cell>
          <cell r="AE23">
            <v>563.42442000000005</v>
          </cell>
          <cell r="AF23">
            <v>591.08556999999996</v>
          </cell>
          <cell r="AG23">
            <v>4.9094694901580418</v>
          </cell>
          <cell r="AH23">
            <v>606</v>
          </cell>
          <cell r="AI23">
            <v>621</v>
          </cell>
          <cell r="AJ23">
            <v>636</v>
          </cell>
          <cell r="AK23">
            <v>650</v>
          </cell>
          <cell r="AL23">
            <v>9.9671575470874778</v>
          </cell>
          <cell r="AM23">
            <v>58.914430000000038</v>
          </cell>
          <cell r="AN23">
            <v>1755.0960114</v>
          </cell>
          <cell r="AO23">
            <v>1642.2250712</v>
          </cell>
          <cell r="AP23">
            <v>-6.4310407787871036</v>
          </cell>
          <cell r="AQ23">
            <v>1694</v>
          </cell>
          <cell r="AR23">
            <v>1746</v>
          </cell>
          <cell r="AS23">
            <v>1798</v>
          </cell>
          <cell r="AT23">
            <v>1850</v>
          </cell>
          <cell r="AU23">
            <v>12.652037314725414</v>
          </cell>
          <cell r="AV23">
            <v>207.7749288</v>
          </cell>
          <cell r="AW23">
            <v>315</v>
          </cell>
          <cell r="AX23">
            <v>386</v>
          </cell>
          <cell r="AY23">
            <v>22.539682539682541</v>
          </cell>
          <cell r="AZ23">
            <v>402</v>
          </cell>
          <cell r="BA23">
            <v>418</v>
          </cell>
          <cell r="BB23">
            <v>434</v>
          </cell>
          <cell r="BC23">
            <v>450</v>
          </cell>
          <cell r="BD23">
            <v>16.580310880829018</v>
          </cell>
          <cell r="BE23">
            <v>64</v>
          </cell>
          <cell r="BF23">
            <v>1113</v>
          </cell>
          <cell r="BG23">
            <v>950</v>
          </cell>
          <cell r="BH23">
            <v>-14.645103324348606</v>
          </cell>
          <cell r="BI23">
            <v>975</v>
          </cell>
          <cell r="BJ23">
            <v>1000</v>
          </cell>
          <cell r="BK23">
            <v>1025</v>
          </cell>
          <cell r="BL23">
            <v>1050</v>
          </cell>
          <cell r="BM23">
            <v>10.526315789473685</v>
          </cell>
          <cell r="BN23">
            <v>100</v>
          </cell>
          <cell r="BO23">
            <v>326</v>
          </cell>
          <cell r="BP23">
            <v>303</v>
          </cell>
          <cell r="BQ23">
            <v>-7.0552147239263805</v>
          </cell>
          <cell r="BR23">
            <v>315</v>
          </cell>
          <cell r="BS23">
            <v>327</v>
          </cell>
          <cell r="BT23">
            <v>339</v>
          </cell>
          <cell r="BU23">
            <v>350</v>
          </cell>
          <cell r="BV23">
            <v>15.511551155115512</v>
          </cell>
          <cell r="BW23">
            <v>47</v>
          </cell>
          <cell r="BX23">
            <v>941.12427080764007</v>
          </cell>
        </row>
        <row r="24">
          <cell r="B24">
            <v>1779</v>
          </cell>
          <cell r="C24" t="str">
            <v>MOHINI</v>
          </cell>
          <cell r="D24">
            <v>295.9586587</v>
          </cell>
          <cell r="E24">
            <v>291.66669960000002</v>
          </cell>
          <cell r="F24">
            <v>-1.4501887252944174</v>
          </cell>
          <cell r="G24">
            <v>301</v>
          </cell>
          <cell r="H24">
            <v>311</v>
          </cell>
          <cell r="I24">
            <v>321</v>
          </cell>
          <cell r="J24">
            <v>330</v>
          </cell>
          <cell r="K24">
            <v>13.142844367413682</v>
          </cell>
          <cell r="L24">
            <v>38.333300399999985</v>
          </cell>
          <cell r="M24">
            <v>4428.7855159000001</v>
          </cell>
          <cell r="N24">
            <v>4745.3198308999999</v>
          </cell>
          <cell r="O24">
            <v>7.1472035361295889</v>
          </cell>
          <cell r="P24">
            <v>4884</v>
          </cell>
          <cell r="Q24">
            <v>5023</v>
          </cell>
          <cell r="R24">
            <v>5162</v>
          </cell>
          <cell r="S24">
            <v>5300</v>
          </cell>
          <cell r="T24">
            <v>11.688994395869816</v>
          </cell>
          <cell r="U24">
            <v>554.68016910000006</v>
          </cell>
          <cell r="V24">
            <v>5374.2571446000002</v>
          </cell>
          <cell r="W24">
            <v>5716.3058904999998</v>
          </cell>
          <cell r="X24">
            <v>6.3645772187080185</v>
          </cell>
          <cell r="Y24">
            <v>5875</v>
          </cell>
          <cell r="Z24">
            <v>6033</v>
          </cell>
          <cell r="AA24">
            <v>6191</v>
          </cell>
          <cell r="AB24">
            <v>6350</v>
          </cell>
          <cell r="AC24">
            <v>11.08572776962731</v>
          </cell>
          <cell r="AD24">
            <v>633.6941095000002</v>
          </cell>
          <cell r="AE24">
            <v>649.51297000000011</v>
          </cell>
          <cell r="AF24">
            <v>679.31935999999996</v>
          </cell>
          <cell r="AG24">
            <v>4.5890369210024931</v>
          </cell>
          <cell r="AH24">
            <v>689</v>
          </cell>
          <cell r="AI24">
            <v>700</v>
          </cell>
          <cell r="AJ24">
            <v>710</v>
          </cell>
          <cell r="AK24">
            <v>720</v>
          </cell>
          <cell r="AL24">
            <v>5.988441136139568</v>
          </cell>
          <cell r="AM24">
            <v>40.680640000000039</v>
          </cell>
          <cell r="AN24">
            <v>1360.9355499999999</v>
          </cell>
          <cell r="AO24">
            <v>1546.5471766000001</v>
          </cell>
          <cell r="AP24">
            <v>13.638531714451881</v>
          </cell>
          <cell r="AQ24">
            <v>1610</v>
          </cell>
          <cell r="AR24">
            <v>1673</v>
          </cell>
          <cell r="AS24">
            <v>1736</v>
          </cell>
          <cell r="AT24">
            <v>1800</v>
          </cell>
          <cell r="AU24">
            <v>16.388302098692016</v>
          </cell>
          <cell r="AV24">
            <v>253.45282339999994</v>
          </cell>
          <cell r="AW24">
            <v>484</v>
          </cell>
          <cell r="AX24">
            <v>691</v>
          </cell>
          <cell r="AY24">
            <v>42.768595041322314</v>
          </cell>
          <cell r="AZ24">
            <v>718</v>
          </cell>
          <cell r="BA24">
            <v>746</v>
          </cell>
          <cell r="BB24">
            <v>773</v>
          </cell>
          <cell r="BC24">
            <v>800</v>
          </cell>
          <cell r="BD24">
            <v>15.774240231548481</v>
          </cell>
          <cell r="BE24">
            <v>109</v>
          </cell>
          <cell r="BF24">
            <v>582</v>
          </cell>
          <cell r="BG24">
            <v>530</v>
          </cell>
          <cell r="BH24">
            <v>-8.934707903780069</v>
          </cell>
          <cell r="BI24">
            <v>548</v>
          </cell>
          <cell r="BJ24">
            <v>565</v>
          </cell>
          <cell r="BK24">
            <v>583</v>
          </cell>
          <cell r="BL24">
            <v>600</v>
          </cell>
          <cell r="BM24">
            <v>13.20754716981132</v>
          </cell>
          <cell r="BN24">
            <v>70</v>
          </cell>
          <cell r="BO24">
            <v>289</v>
          </cell>
          <cell r="BP24">
            <v>323</v>
          </cell>
          <cell r="BQ24">
            <v>11.76470588235294</v>
          </cell>
          <cell r="BR24">
            <v>342</v>
          </cell>
          <cell r="BS24">
            <v>362</v>
          </cell>
          <cell r="BT24">
            <v>381</v>
          </cell>
          <cell r="BU24">
            <v>400</v>
          </cell>
          <cell r="BV24">
            <v>23.839009287925698</v>
          </cell>
          <cell r="BW24">
            <v>77</v>
          </cell>
          <cell r="BX24">
            <v>382.20114976760527</v>
          </cell>
        </row>
        <row r="25">
          <cell r="B25">
            <v>1790</v>
          </cell>
          <cell r="C25" t="str">
            <v>PANDAUL</v>
          </cell>
          <cell r="D25">
            <v>69.205330000000004</v>
          </cell>
          <cell r="E25">
            <v>74.202374700000021</v>
          </cell>
          <cell r="F25">
            <v>7.2206067076047722</v>
          </cell>
          <cell r="G25">
            <v>81</v>
          </cell>
          <cell r="H25">
            <v>87</v>
          </cell>
          <cell r="I25">
            <v>93</v>
          </cell>
          <cell r="J25">
            <v>100</v>
          </cell>
          <cell r="K25">
            <v>34.766576412547039</v>
          </cell>
          <cell r="L25">
            <v>25.797625299999979</v>
          </cell>
          <cell r="M25">
            <v>3704.8533413000005</v>
          </cell>
          <cell r="N25">
            <v>4817.2858235999993</v>
          </cell>
          <cell r="O25">
            <v>30.026356776369887</v>
          </cell>
          <cell r="P25">
            <v>4950</v>
          </cell>
          <cell r="Q25">
            <v>5084</v>
          </cell>
          <cell r="R25">
            <v>5217</v>
          </cell>
          <cell r="S25">
            <v>5350</v>
          </cell>
          <cell r="T25">
            <v>11.058388393526934</v>
          </cell>
          <cell r="U25">
            <v>532.71417640000072</v>
          </cell>
          <cell r="V25">
            <v>4267.1534412999999</v>
          </cell>
          <cell r="W25">
            <v>5409.3937283000005</v>
          </cell>
          <cell r="X25">
            <v>26.76820280106951</v>
          </cell>
          <cell r="Y25">
            <v>5560</v>
          </cell>
          <cell r="Z25">
            <v>5710</v>
          </cell>
          <cell r="AA25">
            <v>5860</v>
          </cell>
          <cell r="AB25">
            <v>6010</v>
          </cell>
          <cell r="AC25">
            <v>11.103023774325093</v>
          </cell>
          <cell r="AD25">
            <v>600.60627169999952</v>
          </cell>
          <cell r="AE25">
            <v>493.09476999999947</v>
          </cell>
          <cell r="AF25">
            <v>517.90553</v>
          </cell>
          <cell r="AG25">
            <v>5.0316412806407484</v>
          </cell>
          <cell r="AH25">
            <v>528</v>
          </cell>
          <cell r="AI25">
            <v>539</v>
          </cell>
          <cell r="AJ25">
            <v>550</v>
          </cell>
          <cell r="AK25">
            <v>560</v>
          </cell>
          <cell r="AL25">
            <v>8.1278278685303871</v>
          </cell>
          <cell r="AM25">
            <v>42.094470000000001</v>
          </cell>
          <cell r="AN25">
            <v>1337.8628173</v>
          </cell>
          <cell r="AO25">
            <v>1362.4041491</v>
          </cell>
          <cell r="AP25">
            <v>1.8343683285501593</v>
          </cell>
          <cell r="AQ25">
            <v>1409</v>
          </cell>
          <cell r="AR25">
            <v>1456</v>
          </cell>
          <cell r="AS25">
            <v>1503</v>
          </cell>
          <cell r="AT25">
            <v>1550</v>
          </cell>
          <cell r="AU25">
            <v>13.769471490814617</v>
          </cell>
          <cell r="AV25">
            <v>187.59585089999996</v>
          </cell>
          <cell r="AW25">
            <v>243.00000000000003</v>
          </cell>
          <cell r="AX25">
            <v>295</v>
          </cell>
          <cell r="AY25">
            <v>21.399176954732496</v>
          </cell>
          <cell r="AZ25">
            <v>309</v>
          </cell>
          <cell r="BA25">
            <v>323</v>
          </cell>
          <cell r="BB25">
            <v>337</v>
          </cell>
          <cell r="BC25">
            <v>350</v>
          </cell>
          <cell r="BD25">
            <v>18.64406779661017</v>
          </cell>
          <cell r="BE25">
            <v>55</v>
          </cell>
          <cell r="BF25">
            <v>565</v>
          </cell>
          <cell r="BG25">
            <v>559</v>
          </cell>
          <cell r="BH25">
            <v>-1.0619469026548671</v>
          </cell>
          <cell r="BI25">
            <v>579</v>
          </cell>
          <cell r="BJ25">
            <v>600</v>
          </cell>
          <cell r="BK25">
            <v>620</v>
          </cell>
          <cell r="BL25">
            <v>640</v>
          </cell>
          <cell r="BM25">
            <v>14.490161001788909</v>
          </cell>
          <cell r="BN25">
            <v>81</v>
          </cell>
          <cell r="BO25">
            <v>532</v>
          </cell>
          <cell r="BP25">
            <v>505.99999999999994</v>
          </cell>
          <cell r="BQ25">
            <v>-4.8872180451127925</v>
          </cell>
          <cell r="BR25">
            <v>520</v>
          </cell>
          <cell r="BS25">
            <v>533</v>
          </cell>
          <cell r="BT25">
            <v>547</v>
          </cell>
          <cell r="BU25">
            <v>560</v>
          </cell>
          <cell r="BV25">
            <v>10.671936758893292</v>
          </cell>
          <cell r="BW25">
            <v>54.000000000000057</v>
          </cell>
          <cell r="BX25">
            <v>553.87953308268379</v>
          </cell>
        </row>
        <row r="26">
          <cell r="B26">
            <v>1791</v>
          </cell>
          <cell r="C26" t="str">
            <v>P.PAKRI</v>
          </cell>
          <cell r="D26">
            <v>94.865323400000023</v>
          </cell>
          <cell r="E26">
            <v>130.43373009999999</v>
          </cell>
          <cell r="F26">
            <v>37.493580820913493</v>
          </cell>
          <cell r="G26">
            <v>138</v>
          </cell>
          <cell r="H26">
            <v>145</v>
          </cell>
          <cell r="I26">
            <v>152</v>
          </cell>
          <cell r="J26">
            <v>160</v>
          </cell>
          <cell r="K26">
            <v>22.667656500609432</v>
          </cell>
          <cell r="L26">
            <v>29.566269900000009</v>
          </cell>
          <cell r="M26">
            <v>3712.7663692000001</v>
          </cell>
          <cell r="N26">
            <v>3964.2460066000003</v>
          </cell>
          <cell r="O26">
            <v>6.7733763019995044</v>
          </cell>
          <cell r="P26">
            <v>4073</v>
          </cell>
          <cell r="Q26">
            <v>4182</v>
          </cell>
          <cell r="R26">
            <v>4291</v>
          </cell>
          <cell r="S26">
            <v>4400</v>
          </cell>
          <cell r="T26">
            <v>10.992102727089106</v>
          </cell>
          <cell r="U26">
            <v>435.75399339999967</v>
          </cell>
          <cell r="V26">
            <v>4561.1639525999999</v>
          </cell>
          <cell r="W26">
            <v>4858.4936066999999</v>
          </cell>
          <cell r="X26">
            <v>6.5187232291992743</v>
          </cell>
          <cell r="Y26">
            <v>4996</v>
          </cell>
          <cell r="Z26">
            <v>5134</v>
          </cell>
          <cell r="AA26">
            <v>5272</v>
          </cell>
          <cell r="AB26">
            <v>5410</v>
          </cell>
          <cell r="AC26">
            <v>11.351386621965649</v>
          </cell>
          <cell r="AD26">
            <v>551.50639330000013</v>
          </cell>
          <cell r="AE26">
            <v>753.53225999999972</v>
          </cell>
          <cell r="AF26">
            <v>763.81386999999995</v>
          </cell>
          <cell r="AG26">
            <v>1.3644551860328094</v>
          </cell>
          <cell r="AH26">
            <v>785</v>
          </cell>
          <cell r="AI26">
            <v>807</v>
          </cell>
          <cell r="AJ26">
            <v>829</v>
          </cell>
          <cell r="AK26">
            <v>850</v>
          </cell>
          <cell r="AL26">
            <v>11.283656056154106</v>
          </cell>
          <cell r="AM26">
            <v>86.186130000000048</v>
          </cell>
          <cell r="AN26">
            <v>1119.9262756999999</v>
          </cell>
          <cell r="AO26">
            <v>1120.8707792</v>
          </cell>
          <cell r="AP26">
            <v>8.4336221097210742E-2</v>
          </cell>
          <cell r="AQ26">
            <v>1158</v>
          </cell>
          <cell r="AR26">
            <v>1195</v>
          </cell>
          <cell r="AS26">
            <v>1232</v>
          </cell>
          <cell r="AT26">
            <v>1270</v>
          </cell>
          <cell r="AU26">
            <v>13.304764792462349</v>
          </cell>
          <cell r="AV26">
            <v>149.12922079999998</v>
          </cell>
          <cell r="AW26">
            <v>176</v>
          </cell>
          <cell r="AX26">
            <v>186</v>
          </cell>
          <cell r="AY26">
            <v>5.6818181818181817</v>
          </cell>
          <cell r="AZ26">
            <v>200</v>
          </cell>
          <cell r="BA26">
            <v>213</v>
          </cell>
          <cell r="BB26">
            <v>227</v>
          </cell>
          <cell r="BC26">
            <v>240</v>
          </cell>
          <cell r="BD26">
            <v>29.032258064516128</v>
          </cell>
          <cell r="BE26">
            <v>54</v>
          </cell>
          <cell r="BF26">
            <v>724</v>
          </cell>
          <cell r="BG26">
            <v>707</v>
          </cell>
          <cell r="BH26">
            <v>-2.3480662983425415</v>
          </cell>
          <cell r="BI26">
            <v>730</v>
          </cell>
          <cell r="BJ26">
            <v>754</v>
          </cell>
          <cell r="BK26">
            <v>777</v>
          </cell>
          <cell r="BL26">
            <v>800</v>
          </cell>
          <cell r="BM26">
            <v>13.154172560113153</v>
          </cell>
          <cell r="BN26">
            <v>93</v>
          </cell>
          <cell r="BO26">
            <v>211</v>
          </cell>
          <cell r="BP26">
            <v>191</v>
          </cell>
          <cell r="BQ26">
            <v>-9.4786729857819907</v>
          </cell>
          <cell r="BR26">
            <v>201</v>
          </cell>
          <cell r="BS26">
            <v>211</v>
          </cell>
          <cell r="BT26">
            <v>221</v>
          </cell>
          <cell r="BU26">
            <v>230</v>
          </cell>
          <cell r="BV26">
            <v>20.418848167539267</v>
          </cell>
          <cell r="BW26">
            <v>39</v>
          </cell>
          <cell r="BX26">
            <v>638.65693176117611</v>
          </cell>
        </row>
        <row r="27">
          <cell r="B27">
            <v>179110</v>
          </cell>
          <cell r="C27" t="str">
            <v>GOPALGANJ</v>
          </cell>
          <cell r="D27">
            <v>854.19648629999995</v>
          </cell>
          <cell r="E27">
            <v>1007.1002860999999</v>
          </cell>
          <cell r="F27">
            <v>17.900307745623188</v>
          </cell>
          <cell r="G27">
            <v>1030</v>
          </cell>
          <cell r="H27">
            <v>1054</v>
          </cell>
          <cell r="I27">
            <v>1077</v>
          </cell>
          <cell r="J27">
            <v>1100</v>
          </cell>
          <cell r="K27">
            <v>9.2244749785301501</v>
          </cell>
          <cell r="L27">
            <v>92.899713900000052</v>
          </cell>
          <cell r="M27">
            <v>878.48008819999995</v>
          </cell>
          <cell r="N27">
            <v>1011.45893</v>
          </cell>
          <cell r="O27">
            <v>15.137376883803121</v>
          </cell>
          <cell r="P27">
            <v>1059</v>
          </cell>
          <cell r="Q27">
            <v>1106</v>
          </cell>
          <cell r="R27">
            <v>1153</v>
          </cell>
          <cell r="S27">
            <v>1200</v>
          </cell>
          <cell r="T27">
            <v>18.640506738123314</v>
          </cell>
          <cell r="U27">
            <v>188.54106999999999</v>
          </cell>
          <cell r="V27">
            <v>4024.5766202</v>
          </cell>
          <cell r="W27">
            <v>4230.4632861</v>
          </cell>
          <cell r="X27">
            <v>5.115734779818121</v>
          </cell>
          <cell r="Y27">
            <v>4360</v>
          </cell>
          <cell r="Z27">
            <v>4490</v>
          </cell>
          <cell r="AA27">
            <v>4620</v>
          </cell>
          <cell r="AB27">
            <v>4750</v>
          </cell>
          <cell r="AC27">
            <v>12.280846771724452</v>
          </cell>
          <cell r="AD27">
            <v>519.5367139</v>
          </cell>
          <cell r="AE27">
            <v>2291.9000457000002</v>
          </cell>
          <cell r="AF27">
            <v>2211.90407</v>
          </cell>
          <cell r="AG27">
            <v>-3.4903780315414012</v>
          </cell>
          <cell r="AH27">
            <v>2271</v>
          </cell>
          <cell r="AI27">
            <v>2331</v>
          </cell>
          <cell r="AJ27">
            <v>2391</v>
          </cell>
          <cell r="AK27">
            <v>2450</v>
          </cell>
          <cell r="AL27">
            <v>10.764297296130025</v>
          </cell>
          <cell r="AM27">
            <v>238.09592999999995</v>
          </cell>
          <cell r="AN27">
            <v>2547.2953815000001</v>
          </cell>
          <cell r="AO27">
            <v>2645.1410102</v>
          </cell>
          <cell r="AP27">
            <v>3.8411575434326952</v>
          </cell>
          <cell r="AQ27">
            <v>2759</v>
          </cell>
          <cell r="AR27">
            <v>2873</v>
          </cell>
          <cell r="AS27">
            <v>2987</v>
          </cell>
          <cell r="AT27">
            <v>3100</v>
          </cell>
          <cell r="AU27">
            <v>17.196020478530478</v>
          </cell>
          <cell r="AV27">
            <v>454.85898980000002</v>
          </cell>
          <cell r="AW27">
            <v>790</v>
          </cell>
          <cell r="AX27">
            <v>917</v>
          </cell>
          <cell r="AY27">
            <v>16.075949367088608</v>
          </cell>
          <cell r="AZ27">
            <v>963</v>
          </cell>
          <cell r="BA27">
            <v>1009</v>
          </cell>
          <cell r="BB27">
            <v>1055</v>
          </cell>
          <cell r="BC27">
            <v>1100</v>
          </cell>
          <cell r="BD27">
            <v>19.956379498364232</v>
          </cell>
          <cell r="BE27">
            <v>183</v>
          </cell>
          <cell r="BF27">
            <v>107</v>
          </cell>
          <cell r="BG27">
            <v>76</v>
          </cell>
          <cell r="BH27">
            <v>-28.971962616822427</v>
          </cell>
          <cell r="BI27">
            <v>82</v>
          </cell>
          <cell r="BJ27">
            <v>88</v>
          </cell>
          <cell r="BK27">
            <v>94</v>
          </cell>
          <cell r="BL27">
            <v>100</v>
          </cell>
          <cell r="BM27">
            <v>31.578947368421051</v>
          </cell>
          <cell r="BN27">
            <v>24</v>
          </cell>
          <cell r="BO27">
            <v>1632.9999999999998</v>
          </cell>
          <cell r="BP27">
            <v>1634</v>
          </cell>
          <cell r="BQ27">
            <v>6.1236987140246633E-2</v>
          </cell>
          <cell r="BR27">
            <v>1701</v>
          </cell>
          <cell r="BS27">
            <v>1767</v>
          </cell>
          <cell r="BT27">
            <v>1834</v>
          </cell>
          <cell r="BU27">
            <v>1900</v>
          </cell>
          <cell r="BV27">
            <v>16.279069767441861</v>
          </cell>
          <cell r="BW27">
            <v>266</v>
          </cell>
          <cell r="BX27">
            <v>286.38105139865593</v>
          </cell>
        </row>
        <row r="28">
          <cell r="B28">
            <v>184120</v>
          </cell>
          <cell r="C28" t="str">
            <v>RAXAUL</v>
          </cell>
          <cell r="D28">
            <v>214.35397049999997</v>
          </cell>
          <cell r="E28">
            <v>456.98164880000002</v>
          </cell>
          <cell r="F28">
            <v>113.19019551354663</v>
          </cell>
          <cell r="G28">
            <v>470</v>
          </cell>
          <cell r="H28">
            <v>483</v>
          </cell>
          <cell r="I28">
            <v>496</v>
          </cell>
          <cell r="J28">
            <v>510</v>
          </cell>
          <cell r="K28">
            <v>11.601855641079299</v>
          </cell>
          <cell r="L28">
            <v>53.018351199999984</v>
          </cell>
          <cell r="M28">
            <v>578.2988666</v>
          </cell>
          <cell r="N28">
            <v>611.881799</v>
          </cell>
          <cell r="O28">
            <v>5.8071931901655933</v>
          </cell>
          <cell r="P28">
            <v>659</v>
          </cell>
          <cell r="Q28">
            <v>706</v>
          </cell>
          <cell r="R28">
            <v>753</v>
          </cell>
          <cell r="S28">
            <v>800</v>
          </cell>
          <cell r="T28">
            <v>30.744206039049054</v>
          </cell>
          <cell r="U28">
            <v>188.118201</v>
          </cell>
          <cell r="V28">
            <v>924.69894169999998</v>
          </cell>
          <cell r="W28">
            <v>1223.3758624</v>
          </cell>
          <cell r="X28">
            <v>32.299909433323407</v>
          </cell>
          <cell r="Y28">
            <v>1295</v>
          </cell>
          <cell r="Z28">
            <v>1367</v>
          </cell>
          <cell r="AA28">
            <v>1439</v>
          </cell>
          <cell r="AB28">
            <v>1510</v>
          </cell>
          <cell r="AC28">
            <v>23.428951511083863</v>
          </cell>
          <cell r="AD28">
            <v>286.62413760000004</v>
          </cell>
          <cell r="AE28">
            <v>132.04610460000001</v>
          </cell>
          <cell r="AF28">
            <v>154.5124146</v>
          </cell>
          <cell r="AG28">
            <v>17.013989218429387</v>
          </cell>
          <cell r="AH28">
            <v>166</v>
          </cell>
          <cell r="AI28">
            <v>177</v>
          </cell>
          <cell r="AJ28">
            <v>188</v>
          </cell>
          <cell r="AK28">
            <v>200</v>
          </cell>
          <cell r="AL28">
            <v>29.439437289073339</v>
          </cell>
          <cell r="AM28">
            <v>45.4875854</v>
          </cell>
          <cell r="AN28">
            <v>4912.1138573999997</v>
          </cell>
          <cell r="AO28">
            <v>4907.8007688999996</v>
          </cell>
          <cell r="AP28">
            <v>-8.7805141029100309E-2</v>
          </cell>
          <cell r="AQ28">
            <v>5056</v>
          </cell>
          <cell r="AR28">
            <v>5204</v>
          </cell>
          <cell r="AS28">
            <v>5352</v>
          </cell>
          <cell r="AT28">
            <v>5500</v>
          </cell>
          <cell r="AU28">
            <v>12.06648882026097</v>
          </cell>
          <cell r="AV28">
            <v>592.19923110000036</v>
          </cell>
          <cell r="AW28">
            <v>492</v>
          </cell>
          <cell r="AX28">
            <v>544</v>
          </cell>
          <cell r="AY28">
            <v>10.56910569105691</v>
          </cell>
          <cell r="AZ28">
            <v>596</v>
          </cell>
          <cell r="BA28">
            <v>647</v>
          </cell>
          <cell r="BB28">
            <v>699</v>
          </cell>
          <cell r="BC28">
            <v>750</v>
          </cell>
          <cell r="BD28">
            <v>37.867647058823529</v>
          </cell>
          <cell r="BE28">
            <v>206</v>
          </cell>
          <cell r="BF28">
            <v>1252</v>
          </cell>
          <cell r="BG28">
            <v>1230</v>
          </cell>
          <cell r="BH28">
            <v>-1.7571884984025559</v>
          </cell>
          <cell r="BI28">
            <v>1260</v>
          </cell>
          <cell r="BJ28">
            <v>1290</v>
          </cell>
          <cell r="BK28">
            <v>1320</v>
          </cell>
          <cell r="BL28">
            <v>1350</v>
          </cell>
          <cell r="BM28">
            <v>9.7560975609756095</v>
          </cell>
          <cell r="BN28">
            <v>120</v>
          </cell>
          <cell r="BO28">
            <v>2962</v>
          </cell>
          <cell r="BP28">
            <v>3132</v>
          </cell>
          <cell r="BQ28">
            <v>5.7393652937204589</v>
          </cell>
          <cell r="BR28">
            <v>3199</v>
          </cell>
          <cell r="BS28">
            <v>3266</v>
          </cell>
          <cell r="BT28">
            <v>3333</v>
          </cell>
          <cell r="BU28">
            <v>3400</v>
          </cell>
          <cell r="BV28">
            <v>8.5568326947637292</v>
          </cell>
          <cell r="BW28">
            <v>268</v>
          </cell>
          <cell r="BX28">
            <v>111.06272444740983</v>
          </cell>
        </row>
        <row r="29">
          <cell r="B29">
            <v>184510</v>
          </cell>
          <cell r="C29" t="str">
            <v xml:space="preserve">SIWAN </v>
          </cell>
          <cell r="D29">
            <v>471.79379829999999</v>
          </cell>
          <cell r="E29">
            <v>359.22440369999998</v>
          </cell>
          <cell r="F29">
            <v>-23.859871623073012</v>
          </cell>
          <cell r="G29">
            <v>388</v>
          </cell>
          <cell r="H29">
            <v>417</v>
          </cell>
          <cell r="I29">
            <v>446</v>
          </cell>
          <cell r="J29">
            <v>475</v>
          </cell>
          <cell r="K29">
            <v>32.229323817512132</v>
          </cell>
          <cell r="L29">
            <v>115.77559630000002</v>
          </cell>
          <cell r="M29">
            <v>1725.200728</v>
          </cell>
          <cell r="N29">
            <v>1892.6424726</v>
          </cell>
          <cell r="O29">
            <v>9.7056384154273321</v>
          </cell>
          <cell r="P29">
            <v>1944</v>
          </cell>
          <cell r="Q29">
            <v>1996</v>
          </cell>
          <cell r="R29">
            <v>2048</v>
          </cell>
          <cell r="S29">
            <v>2100</v>
          </cell>
          <cell r="T29">
            <v>10.955979821965238</v>
          </cell>
          <cell r="U29">
            <v>207.35752739999998</v>
          </cell>
          <cell r="V29">
            <v>3738.1933463</v>
          </cell>
          <cell r="W29">
            <v>4064.7121363000001</v>
          </cell>
          <cell r="X29">
            <v>8.7346683210803633</v>
          </cell>
          <cell r="Y29">
            <v>4192</v>
          </cell>
          <cell r="Z29">
            <v>4320</v>
          </cell>
          <cell r="AA29">
            <v>4448</v>
          </cell>
          <cell r="AB29">
            <v>4575</v>
          </cell>
          <cell r="AC29">
            <v>12.554095999637047</v>
          </cell>
          <cell r="AD29">
            <v>510.28786369999989</v>
          </cell>
          <cell r="AE29">
            <v>1541.1988200000001</v>
          </cell>
          <cell r="AF29">
            <v>1812.8452600000001</v>
          </cell>
          <cell r="AG29">
            <v>17.625658446844643</v>
          </cell>
          <cell r="AH29">
            <v>1860</v>
          </cell>
          <cell r="AI29">
            <v>1906</v>
          </cell>
          <cell r="AJ29">
            <v>1953</v>
          </cell>
          <cell r="AK29">
            <v>2000</v>
          </cell>
          <cell r="AL29">
            <v>10.323812193435636</v>
          </cell>
          <cell r="AM29">
            <v>187.15473999999995</v>
          </cell>
          <cell r="AN29">
            <v>1187.6782579000001</v>
          </cell>
          <cell r="AO29">
            <v>1254.1810518</v>
          </cell>
          <cell r="AP29">
            <v>5.5993947399177957</v>
          </cell>
          <cell r="AQ29">
            <v>1326</v>
          </cell>
          <cell r="AR29">
            <v>1397</v>
          </cell>
          <cell r="AS29">
            <v>1468</v>
          </cell>
          <cell r="AT29">
            <v>1540</v>
          </cell>
          <cell r="AU29">
            <v>22.789289296772012</v>
          </cell>
          <cell r="AV29">
            <v>285.81894820000002</v>
          </cell>
          <cell r="AW29">
            <v>593</v>
          </cell>
          <cell r="AX29">
            <v>635</v>
          </cell>
          <cell r="AY29">
            <v>7.0826306913996628</v>
          </cell>
          <cell r="AZ29">
            <v>664</v>
          </cell>
          <cell r="BA29">
            <v>693</v>
          </cell>
          <cell r="BB29">
            <v>722</v>
          </cell>
          <cell r="BC29">
            <v>750</v>
          </cell>
          <cell r="BD29">
            <v>18.110236220472441</v>
          </cell>
          <cell r="BE29">
            <v>115</v>
          </cell>
          <cell r="BF29">
            <v>63</v>
          </cell>
          <cell r="BG29">
            <v>56.000000000000007</v>
          </cell>
          <cell r="BH29">
            <v>-11.1111111111111</v>
          </cell>
          <cell r="BI29">
            <v>65</v>
          </cell>
          <cell r="BJ29">
            <v>73</v>
          </cell>
          <cell r="BK29">
            <v>82</v>
          </cell>
          <cell r="BL29">
            <v>90</v>
          </cell>
          <cell r="BM29">
            <v>60.714285714285694</v>
          </cell>
          <cell r="BN29">
            <v>33.999999999999993</v>
          </cell>
          <cell r="BO29">
            <v>532</v>
          </cell>
          <cell r="BP29">
            <v>563</v>
          </cell>
          <cell r="BQ29">
            <v>5.8270676691729317</v>
          </cell>
          <cell r="BR29">
            <v>597</v>
          </cell>
          <cell r="BS29">
            <v>632</v>
          </cell>
          <cell r="BT29">
            <v>666</v>
          </cell>
          <cell r="BU29">
            <v>700</v>
          </cell>
          <cell r="BV29">
            <v>24.333925399644762</v>
          </cell>
          <cell r="BW29">
            <v>137</v>
          </cell>
          <cell r="BX29">
            <v>75.821169210056425</v>
          </cell>
        </row>
        <row r="30">
          <cell r="B30">
            <v>191920</v>
          </cell>
          <cell r="C30" t="str">
            <v>BETTIAH</v>
          </cell>
          <cell r="D30">
            <v>136.55000000000001</v>
          </cell>
          <cell r="E30">
            <v>254.1988187</v>
          </cell>
          <cell r="F30">
            <v>86.158051043573764</v>
          </cell>
          <cell r="G30">
            <v>266</v>
          </cell>
          <cell r="H30">
            <v>277</v>
          </cell>
          <cell r="I30">
            <v>288</v>
          </cell>
          <cell r="J30">
            <v>300</v>
          </cell>
          <cell r="K30">
            <v>18.017857649469871</v>
          </cell>
          <cell r="L30">
            <v>45.801181299999996</v>
          </cell>
          <cell r="M30">
            <v>4096.93</v>
          </cell>
          <cell r="N30">
            <v>3561.4932260999999</v>
          </cell>
          <cell r="O30">
            <v>-13.069219486298286</v>
          </cell>
          <cell r="P30">
            <v>3796</v>
          </cell>
          <cell r="Q30">
            <v>4031</v>
          </cell>
          <cell r="R30">
            <v>4266</v>
          </cell>
          <cell r="S30">
            <v>4500</v>
          </cell>
          <cell r="T30">
            <v>26.351496811007795</v>
          </cell>
          <cell r="U30">
            <v>938.5067739000001</v>
          </cell>
          <cell r="V30">
            <v>4890.83</v>
          </cell>
          <cell r="W30">
            <v>4645.9968948000005</v>
          </cell>
          <cell r="X30">
            <v>-5.0059622845202023</v>
          </cell>
          <cell r="Y30">
            <v>4934</v>
          </cell>
          <cell r="Z30">
            <v>5223</v>
          </cell>
          <cell r="AA30">
            <v>5512</v>
          </cell>
          <cell r="AB30">
            <v>5800</v>
          </cell>
          <cell r="AC30">
            <v>24.838654250750995</v>
          </cell>
          <cell r="AD30">
            <v>1154.0031051999995</v>
          </cell>
          <cell r="AE30">
            <v>657.34999999999968</v>
          </cell>
          <cell r="AF30">
            <v>830.30484999999999</v>
          </cell>
          <cell r="AG30">
            <v>26.310922643949251</v>
          </cell>
          <cell r="AH30">
            <v>873</v>
          </cell>
          <cell r="AI30">
            <v>915</v>
          </cell>
          <cell r="AJ30">
            <v>957</v>
          </cell>
          <cell r="AK30">
            <v>1000</v>
          </cell>
          <cell r="AL30">
            <v>20.43769225242994</v>
          </cell>
          <cell r="AM30">
            <v>169.69515000000001</v>
          </cell>
          <cell r="AN30">
            <v>2893.92</v>
          </cell>
          <cell r="AO30">
            <v>3243.8519500000002</v>
          </cell>
          <cell r="AP30">
            <v>12.091970406922103</v>
          </cell>
          <cell r="AQ30">
            <v>3483</v>
          </cell>
          <cell r="AR30">
            <v>3722</v>
          </cell>
          <cell r="AS30">
            <v>3961</v>
          </cell>
          <cell r="AT30">
            <v>4200</v>
          </cell>
          <cell r="AU30">
            <v>29.475699407304937</v>
          </cell>
          <cell r="AV30">
            <v>956.14804999999978</v>
          </cell>
          <cell r="AW30">
            <v>763</v>
          </cell>
          <cell r="AX30">
            <v>1200</v>
          </cell>
          <cell r="AY30">
            <v>57.27391874180865</v>
          </cell>
          <cell r="AZ30">
            <v>1300</v>
          </cell>
          <cell r="BA30">
            <v>1400</v>
          </cell>
          <cell r="BB30">
            <v>1500</v>
          </cell>
          <cell r="BC30">
            <v>1600</v>
          </cell>
          <cell r="BD30">
            <v>33.333333333333336</v>
          </cell>
          <cell r="BE30">
            <v>400</v>
          </cell>
          <cell r="BF30">
            <v>508</v>
          </cell>
          <cell r="BG30">
            <v>509.99999999999994</v>
          </cell>
          <cell r="BH30">
            <v>0.39370078740156361</v>
          </cell>
          <cell r="BI30">
            <v>533</v>
          </cell>
          <cell r="BJ30">
            <v>555</v>
          </cell>
          <cell r="BK30">
            <v>578</v>
          </cell>
          <cell r="BL30">
            <v>600</v>
          </cell>
          <cell r="BM30">
            <v>17.647058823529424</v>
          </cell>
          <cell r="BN30">
            <v>90.000000000000057</v>
          </cell>
          <cell r="BO30">
            <v>1021.0000000000001</v>
          </cell>
          <cell r="BP30">
            <v>1533</v>
          </cell>
          <cell r="BQ30">
            <v>50.146914789422119</v>
          </cell>
          <cell r="BR30">
            <v>1650</v>
          </cell>
          <cell r="BS30">
            <v>1767</v>
          </cell>
          <cell r="BT30">
            <v>1884</v>
          </cell>
          <cell r="BU30">
            <v>2000</v>
          </cell>
          <cell r="BV30">
            <v>30.463144161774299</v>
          </cell>
          <cell r="BW30">
            <v>467</v>
          </cell>
          <cell r="BX30">
            <v>593.00725683860901</v>
          </cell>
        </row>
        <row r="31">
          <cell r="B31">
            <v>1927</v>
          </cell>
          <cell r="C31" t="str">
            <v>GAMBHIRAR</v>
          </cell>
          <cell r="D31">
            <v>177.34367130000001</v>
          </cell>
          <cell r="E31">
            <v>204.46905880000003</v>
          </cell>
          <cell r="F31">
            <v>15.295379474869376</v>
          </cell>
          <cell r="G31">
            <v>211</v>
          </cell>
          <cell r="H31">
            <v>217</v>
          </cell>
          <cell r="I31">
            <v>223</v>
          </cell>
          <cell r="J31">
            <v>230</v>
          </cell>
          <cell r="K31">
            <v>12.486457046282432</v>
          </cell>
          <cell r="L31">
            <v>25.530941199999972</v>
          </cell>
          <cell r="M31">
            <v>3826.8381068999997</v>
          </cell>
          <cell r="N31">
            <v>4082.4662896000004</v>
          </cell>
          <cell r="O31">
            <v>6.6798797220893409</v>
          </cell>
          <cell r="P31">
            <v>4187</v>
          </cell>
          <cell r="Q31">
            <v>4291</v>
          </cell>
          <cell r="R31">
            <v>4395</v>
          </cell>
          <cell r="S31">
            <v>4500</v>
          </cell>
          <cell r="T31">
            <v>10.227487033111776</v>
          </cell>
          <cell r="U31">
            <v>417.53371039999956</v>
          </cell>
          <cell r="V31">
            <v>5131.1055182</v>
          </cell>
          <cell r="W31">
            <v>5378.4924884000002</v>
          </cell>
          <cell r="X31">
            <v>4.8213190962945536</v>
          </cell>
          <cell r="Y31">
            <v>5511</v>
          </cell>
          <cell r="Z31">
            <v>5644</v>
          </cell>
          <cell r="AA31">
            <v>5777</v>
          </cell>
          <cell r="AB31">
            <v>5910</v>
          </cell>
          <cell r="AC31">
            <v>9.8820908041857898</v>
          </cell>
          <cell r="AD31">
            <v>531.50751159999982</v>
          </cell>
          <cell r="AE31">
            <v>1126.9237400000002</v>
          </cell>
          <cell r="AF31">
            <v>1091.5571399999999</v>
          </cell>
          <cell r="AG31">
            <v>-3.1383312592208132</v>
          </cell>
          <cell r="AH31">
            <v>1114</v>
          </cell>
          <cell r="AI31">
            <v>1136</v>
          </cell>
          <cell r="AJ31">
            <v>1158</v>
          </cell>
          <cell r="AK31">
            <v>1180</v>
          </cell>
          <cell r="AL31">
            <v>8.1024489473817294</v>
          </cell>
          <cell r="AM31">
            <v>88.44286000000011</v>
          </cell>
          <cell r="AN31">
            <v>1203.7976506</v>
          </cell>
          <cell r="AO31">
            <v>1214.2750923999999</v>
          </cell>
          <cell r="AP31">
            <v>0.87036569599365454</v>
          </cell>
          <cell r="AQ31">
            <v>1263</v>
          </cell>
          <cell r="AR31">
            <v>1311</v>
          </cell>
          <cell r="AS31">
            <v>1359</v>
          </cell>
          <cell r="AT31">
            <v>1408</v>
          </cell>
          <cell r="AU31">
            <v>15.953955476193219</v>
          </cell>
          <cell r="AV31">
            <v>193.72490760000005</v>
          </cell>
          <cell r="AW31">
            <v>370</v>
          </cell>
          <cell r="AX31">
            <v>366</v>
          </cell>
          <cell r="AY31">
            <v>-1.0810810810810809</v>
          </cell>
          <cell r="AZ31">
            <v>382</v>
          </cell>
          <cell r="BA31">
            <v>398</v>
          </cell>
          <cell r="BB31">
            <v>414</v>
          </cell>
          <cell r="BC31">
            <v>430</v>
          </cell>
          <cell r="BD31">
            <v>17.486338797814206</v>
          </cell>
          <cell r="BE31">
            <v>64</v>
          </cell>
          <cell r="BF31">
            <v>676</v>
          </cell>
          <cell r="BG31">
            <v>600</v>
          </cell>
          <cell r="BH31">
            <v>-11.242603550295858</v>
          </cell>
          <cell r="BI31">
            <v>620</v>
          </cell>
          <cell r="BJ31">
            <v>639</v>
          </cell>
          <cell r="BK31">
            <v>659</v>
          </cell>
          <cell r="BL31">
            <v>678</v>
          </cell>
          <cell r="BM31">
            <v>13</v>
          </cell>
          <cell r="BN31">
            <v>78</v>
          </cell>
          <cell r="BO31">
            <v>159</v>
          </cell>
          <cell r="BP31">
            <v>234</v>
          </cell>
          <cell r="BQ31">
            <v>47.169811320754718</v>
          </cell>
          <cell r="BR31">
            <v>251</v>
          </cell>
          <cell r="BS31">
            <v>267</v>
          </cell>
          <cell r="BT31">
            <v>284</v>
          </cell>
          <cell r="BU31">
            <v>300</v>
          </cell>
          <cell r="BV31">
            <v>28.205128205128208</v>
          </cell>
          <cell r="BW31">
            <v>66</v>
          </cell>
          <cell r="BX31">
            <v>650.6351469045801</v>
          </cell>
        </row>
        <row r="32">
          <cell r="B32">
            <v>196210</v>
          </cell>
          <cell r="C32" t="str">
            <v>MOTIHARI</v>
          </cell>
          <cell r="D32">
            <v>145.4631053</v>
          </cell>
          <cell r="E32">
            <v>100.52370389999999</v>
          </cell>
          <cell r="F32">
            <v>-30.89402038222541</v>
          </cell>
          <cell r="G32">
            <v>125</v>
          </cell>
          <cell r="H32">
            <v>150</v>
          </cell>
          <cell r="I32">
            <v>175</v>
          </cell>
          <cell r="J32">
            <v>200</v>
          </cell>
          <cell r="K32">
            <v>98.958048938345996</v>
          </cell>
          <cell r="L32">
            <v>99.476296100000013</v>
          </cell>
          <cell r="M32">
            <v>993.14442950000011</v>
          </cell>
          <cell r="N32">
            <v>1048.0786750999998</v>
          </cell>
          <cell r="O32">
            <v>5.5313450861982316</v>
          </cell>
          <cell r="P32">
            <v>1099</v>
          </cell>
          <cell r="Q32">
            <v>1149</v>
          </cell>
          <cell r="R32">
            <v>1199</v>
          </cell>
          <cell r="S32">
            <v>1250</v>
          </cell>
          <cell r="T32">
            <v>19.265855674502141</v>
          </cell>
          <cell r="U32">
            <v>201.92132490000017</v>
          </cell>
          <cell r="V32">
            <v>1736.1125347999998</v>
          </cell>
          <cell r="W32">
            <v>1799.8383690000001</v>
          </cell>
          <cell r="X32">
            <v>3.6706050398594381</v>
          </cell>
          <cell r="Y32">
            <v>1912</v>
          </cell>
          <cell r="Z32">
            <v>2025</v>
          </cell>
          <cell r="AA32">
            <v>2138</v>
          </cell>
          <cell r="AB32">
            <v>2250</v>
          </cell>
          <cell r="AC32">
            <v>25.011225382983262</v>
          </cell>
          <cell r="AD32">
            <v>450.16163099999994</v>
          </cell>
          <cell r="AE32">
            <v>597.50499999999965</v>
          </cell>
          <cell r="AF32">
            <v>651.23599000000002</v>
          </cell>
          <cell r="AG32">
            <v>8.9925590580832608</v>
          </cell>
          <cell r="AH32">
            <v>688</v>
          </cell>
          <cell r="AI32">
            <v>726</v>
          </cell>
          <cell r="AJ32">
            <v>763</v>
          </cell>
          <cell r="AK32">
            <v>800</v>
          </cell>
          <cell r="AL32">
            <v>22.843333643154455</v>
          </cell>
          <cell r="AM32">
            <v>148.76400999999998</v>
          </cell>
          <cell r="AN32">
            <v>1394.527474</v>
          </cell>
          <cell r="AO32">
            <v>2064.3126591</v>
          </cell>
          <cell r="AP32">
            <v>48.029543884052586</v>
          </cell>
          <cell r="AQ32">
            <v>2173</v>
          </cell>
          <cell r="AR32">
            <v>2282</v>
          </cell>
          <cell r="AS32">
            <v>2391</v>
          </cell>
          <cell r="AT32">
            <v>2500</v>
          </cell>
          <cell r="AU32">
            <v>21.105685661490401</v>
          </cell>
          <cell r="AV32">
            <v>435.68734089999998</v>
          </cell>
          <cell r="AW32">
            <v>635</v>
          </cell>
          <cell r="AX32">
            <v>1182</v>
          </cell>
          <cell r="AY32">
            <v>86.141732283464577</v>
          </cell>
          <cell r="AZ32">
            <v>1237</v>
          </cell>
          <cell r="BA32">
            <v>1291</v>
          </cell>
          <cell r="BB32">
            <v>1346</v>
          </cell>
          <cell r="BC32">
            <v>1400</v>
          </cell>
          <cell r="BD32">
            <v>18.443316412859559</v>
          </cell>
          <cell r="BE32">
            <v>218</v>
          </cell>
          <cell r="BF32">
            <v>148</v>
          </cell>
          <cell r="BG32">
            <v>161</v>
          </cell>
          <cell r="BH32">
            <v>8.7837837837837842</v>
          </cell>
          <cell r="BI32">
            <v>171</v>
          </cell>
          <cell r="BJ32">
            <v>181</v>
          </cell>
          <cell r="BK32">
            <v>191</v>
          </cell>
          <cell r="BL32">
            <v>200</v>
          </cell>
          <cell r="BM32">
            <v>24.22360248447205</v>
          </cell>
          <cell r="BN32">
            <v>39</v>
          </cell>
          <cell r="BO32">
            <v>611</v>
          </cell>
          <cell r="BP32">
            <v>720</v>
          </cell>
          <cell r="BQ32">
            <v>17.839607201309327</v>
          </cell>
          <cell r="BR32">
            <v>765</v>
          </cell>
          <cell r="BS32">
            <v>810</v>
          </cell>
          <cell r="BT32">
            <v>855</v>
          </cell>
          <cell r="BU32">
            <v>900</v>
          </cell>
          <cell r="BV32">
            <v>25</v>
          </cell>
          <cell r="BW32">
            <v>180</v>
          </cell>
          <cell r="BX32">
            <v>230.54660928220773</v>
          </cell>
        </row>
        <row r="33">
          <cell r="B33">
            <v>2292</v>
          </cell>
          <cell r="C33" t="str">
            <v>LAUKHAN</v>
          </cell>
          <cell r="D33">
            <v>42.243172100000002</v>
          </cell>
          <cell r="E33">
            <v>131.89807490000001</v>
          </cell>
          <cell r="F33">
            <v>212.23525209651572</v>
          </cell>
          <cell r="G33">
            <v>139</v>
          </cell>
          <cell r="H33">
            <v>146</v>
          </cell>
          <cell r="I33">
            <v>153</v>
          </cell>
          <cell r="J33">
            <v>160</v>
          </cell>
          <cell r="K33">
            <v>21.305788671522141</v>
          </cell>
          <cell r="L33">
            <v>28.101925099999988</v>
          </cell>
          <cell r="M33">
            <v>1702.5950653</v>
          </cell>
          <cell r="N33">
            <v>1970.1498806</v>
          </cell>
          <cell r="O33">
            <v>15.714530175315433</v>
          </cell>
          <cell r="P33">
            <v>2028</v>
          </cell>
          <cell r="Q33">
            <v>2085</v>
          </cell>
          <cell r="R33">
            <v>2142</v>
          </cell>
          <cell r="S33">
            <v>2200</v>
          </cell>
          <cell r="T33">
            <v>11.666631136205751</v>
          </cell>
          <cell r="U33">
            <v>229.85011940000004</v>
          </cell>
          <cell r="V33">
            <v>1969.7299674000001</v>
          </cell>
          <cell r="W33">
            <v>2323.5748355000001</v>
          </cell>
          <cell r="X33">
            <v>17.964130817741854</v>
          </cell>
          <cell r="Y33">
            <v>2408</v>
          </cell>
          <cell r="Z33">
            <v>2492</v>
          </cell>
          <cell r="AA33">
            <v>2576</v>
          </cell>
          <cell r="AB33">
            <v>2660</v>
          </cell>
          <cell r="AC33">
            <v>14.478774660494464</v>
          </cell>
          <cell r="AD33">
            <v>336.42516449999994</v>
          </cell>
          <cell r="AE33">
            <v>224.89173000000008</v>
          </cell>
          <cell r="AF33">
            <v>221.52688000000001</v>
          </cell>
          <cell r="AG33">
            <v>-1.4962088645945646</v>
          </cell>
          <cell r="AH33">
            <v>241</v>
          </cell>
          <cell r="AI33">
            <v>261</v>
          </cell>
          <cell r="AJ33">
            <v>281</v>
          </cell>
          <cell r="AK33">
            <v>300</v>
          </cell>
          <cell r="AL33">
            <v>35.42374631918257</v>
          </cell>
          <cell r="AM33">
            <v>78.473119999999994</v>
          </cell>
          <cell r="AN33">
            <v>808.4315153</v>
          </cell>
          <cell r="AO33">
            <v>788.43023010000002</v>
          </cell>
          <cell r="AP33">
            <v>-2.4740852900295121</v>
          </cell>
          <cell r="AQ33">
            <v>826</v>
          </cell>
          <cell r="AR33">
            <v>864</v>
          </cell>
          <cell r="AS33">
            <v>902</v>
          </cell>
          <cell r="AT33">
            <v>940</v>
          </cell>
          <cell r="AU33">
            <v>19.224246371270638</v>
          </cell>
          <cell r="AV33">
            <v>151.56976989999998</v>
          </cell>
          <cell r="AW33">
            <v>139</v>
          </cell>
          <cell r="AX33">
            <v>197</v>
          </cell>
          <cell r="AY33">
            <v>41.726618705035975</v>
          </cell>
          <cell r="AZ33">
            <v>210</v>
          </cell>
          <cell r="BA33">
            <v>224</v>
          </cell>
          <cell r="BB33">
            <v>237</v>
          </cell>
          <cell r="BC33">
            <v>250</v>
          </cell>
          <cell r="BD33">
            <v>26.903553299492387</v>
          </cell>
          <cell r="BE33">
            <v>53</v>
          </cell>
          <cell r="BF33">
            <v>515</v>
          </cell>
          <cell r="BG33">
            <v>405.99999999999994</v>
          </cell>
          <cell r="BH33">
            <v>-21.165048543689331</v>
          </cell>
          <cell r="BI33">
            <v>420</v>
          </cell>
          <cell r="BJ33">
            <v>433</v>
          </cell>
          <cell r="BK33">
            <v>447</v>
          </cell>
          <cell r="BL33">
            <v>460</v>
          </cell>
          <cell r="BM33">
            <v>13.300492610837454</v>
          </cell>
          <cell r="BN33">
            <v>54.000000000000057</v>
          </cell>
          <cell r="BO33">
            <v>155</v>
          </cell>
          <cell r="BP33">
            <v>183</v>
          </cell>
          <cell r="BQ33">
            <v>18.064516129032256</v>
          </cell>
          <cell r="BR33">
            <v>195</v>
          </cell>
          <cell r="BS33">
            <v>207</v>
          </cell>
          <cell r="BT33">
            <v>219</v>
          </cell>
          <cell r="BU33">
            <v>230</v>
          </cell>
          <cell r="BV33">
            <v>25.683060109289617</v>
          </cell>
          <cell r="BW33">
            <v>47</v>
          </cell>
          <cell r="BX33">
            <v>439.07824343116533</v>
          </cell>
        </row>
        <row r="34">
          <cell r="B34">
            <v>2295</v>
          </cell>
          <cell r="C34" t="str">
            <v>INERWA</v>
          </cell>
          <cell r="D34">
            <v>55.02806360000001</v>
          </cell>
          <cell r="E34">
            <v>35.202774599999984</v>
          </cell>
          <cell r="F34">
            <v>-36.027597016879263</v>
          </cell>
          <cell r="G34">
            <v>44</v>
          </cell>
          <cell r="H34">
            <v>53</v>
          </cell>
          <cell r="I34">
            <v>62</v>
          </cell>
          <cell r="J34">
            <v>70</v>
          </cell>
          <cell r="K34">
            <v>98.847962398963944</v>
          </cell>
          <cell r="L34">
            <v>34.797225400000016</v>
          </cell>
          <cell r="M34">
            <v>1529.7777983999999</v>
          </cell>
          <cell r="N34">
            <v>1754.1496302</v>
          </cell>
          <cell r="O34">
            <v>14.666955686941685</v>
          </cell>
          <cell r="P34">
            <v>1816</v>
          </cell>
          <cell r="Q34">
            <v>1877</v>
          </cell>
          <cell r="R34">
            <v>1938</v>
          </cell>
          <cell r="S34">
            <v>2000</v>
          </cell>
          <cell r="T34">
            <v>14.015359098640248</v>
          </cell>
          <cell r="U34">
            <v>245.85036979999995</v>
          </cell>
          <cell r="V34">
            <v>1718.0901919999999</v>
          </cell>
          <cell r="W34">
            <v>1893.0110047999999</v>
          </cell>
          <cell r="X34">
            <v>10.181119339048065</v>
          </cell>
          <cell r="Y34">
            <v>1975</v>
          </cell>
          <cell r="Z34">
            <v>2057</v>
          </cell>
          <cell r="AA34">
            <v>2139</v>
          </cell>
          <cell r="AB34">
            <v>2220</v>
          </cell>
          <cell r="AC34">
            <v>17.273486227542932</v>
          </cell>
          <cell r="AD34">
            <v>326.98899520000009</v>
          </cell>
          <cell r="AE34">
            <v>133.28432999999995</v>
          </cell>
          <cell r="AF34">
            <v>103.65860000000001</v>
          </cell>
          <cell r="AG34">
            <v>-22.227466649680391</v>
          </cell>
          <cell r="AH34">
            <v>115</v>
          </cell>
          <cell r="AI34">
            <v>127</v>
          </cell>
          <cell r="AJ34">
            <v>139</v>
          </cell>
          <cell r="AK34">
            <v>150</v>
          </cell>
          <cell r="AL34">
            <v>44.70579382704377</v>
          </cell>
          <cell r="AM34">
            <v>46.341399999999993</v>
          </cell>
          <cell r="AN34">
            <v>1120.6080545999998</v>
          </cell>
          <cell r="AO34">
            <v>961.24658810000005</v>
          </cell>
          <cell r="AP34">
            <v>-14.220981711298133</v>
          </cell>
          <cell r="AQ34">
            <v>1008</v>
          </cell>
          <cell r="AR34">
            <v>1056</v>
          </cell>
          <cell r="AS34">
            <v>1103</v>
          </cell>
          <cell r="AT34">
            <v>1150</v>
          </cell>
          <cell r="AU34">
            <v>19.636315409253097</v>
          </cell>
          <cell r="AV34">
            <v>188.75341189999995</v>
          </cell>
          <cell r="AW34">
            <v>46</v>
          </cell>
          <cell r="AX34">
            <v>61</v>
          </cell>
          <cell r="AY34">
            <v>32.608695652173914</v>
          </cell>
          <cell r="AZ34">
            <v>71</v>
          </cell>
          <cell r="BA34">
            <v>81</v>
          </cell>
          <cell r="BB34">
            <v>91</v>
          </cell>
          <cell r="BC34">
            <v>100</v>
          </cell>
          <cell r="BD34">
            <v>63.934426229508198</v>
          </cell>
          <cell r="BE34">
            <v>39</v>
          </cell>
          <cell r="BF34">
            <v>959</v>
          </cell>
          <cell r="BG34">
            <v>766</v>
          </cell>
          <cell r="BH34">
            <v>-20.125130344108445</v>
          </cell>
          <cell r="BI34">
            <v>792</v>
          </cell>
          <cell r="BJ34">
            <v>818</v>
          </cell>
          <cell r="BK34">
            <v>844</v>
          </cell>
          <cell r="BL34">
            <v>870</v>
          </cell>
          <cell r="BM34">
            <v>13.577023498694517</v>
          </cell>
          <cell r="BN34">
            <v>104</v>
          </cell>
          <cell r="BO34">
            <v>114.99999999999999</v>
          </cell>
          <cell r="BP34">
            <v>134</v>
          </cell>
          <cell r="BQ34">
            <v>16.521739130434796</v>
          </cell>
          <cell r="BR34">
            <v>146</v>
          </cell>
          <cell r="BS34">
            <v>157</v>
          </cell>
          <cell r="BT34">
            <v>169</v>
          </cell>
          <cell r="BU34">
            <v>180</v>
          </cell>
          <cell r="BV34">
            <v>34.328358208955223</v>
          </cell>
          <cell r="BW34">
            <v>46</v>
          </cell>
          <cell r="BX34">
            <v>427.21539460654378</v>
          </cell>
        </row>
        <row r="35">
          <cell r="B35">
            <v>2296</v>
          </cell>
          <cell r="C35" t="str">
            <v>BANAUL</v>
          </cell>
          <cell r="D35">
            <v>79.124860699999999</v>
          </cell>
          <cell r="E35">
            <v>104.6579591</v>
          </cell>
          <cell r="F35">
            <v>32.269375483399749</v>
          </cell>
          <cell r="G35">
            <v>111</v>
          </cell>
          <cell r="H35">
            <v>117</v>
          </cell>
          <cell r="I35">
            <v>123</v>
          </cell>
          <cell r="J35">
            <v>130</v>
          </cell>
          <cell r="K35">
            <v>24.214155443052206</v>
          </cell>
          <cell r="L35">
            <v>25.342040900000001</v>
          </cell>
          <cell r="M35">
            <v>4861.0313752999991</v>
          </cell>
          <cell r="N35">
            <v>5806.5131569999994</v>
          </cell>
          <cell r="O35">
            <v>19.450229975971915</v>
          </cell>
          <cell r="P35">
            <v>6005</v>
          </cell>
          <cell r="Q35">
            <v>6203</v>
          </cell>
          <cell r="R35">
            <v>6401</v>
          </cell>
          <cell r="S35">
            <v>6600</v>
          </cell>
          <cell r="T35">
            <v>13.665461896756721</v>
          </cell>
          <cell r="U35">
            <v>793.48684300000059</v>
          </cell>
          <cell r="V35">
            <v>5599.3410290000002</v>
          </cell>
          <cell r="W35">
            <v>6621.7016475999999</v>
          </cell>
          <cell r="X35">
            <v>18.258588167875633</v>
          </cell>
          <cell r="Y35">
            <v>6874</v>
          </cell>
          <cell r="Z35">
            <v>7126</v>
          </cell>
          <cell r="AA35">
            <v>7378</v>
          </cell>
          <cell r="AB35">
            <v>7630</v>
          </cell>
          <cell r="AC35">
            <v>15.227178844058194</v>
          </cell>
          <cell r="AD35">
            <v>1008.2983524000001</v>
          </cell>
          <cell r="AE35">
            <v>659.18479300000104</v>
          </cell>
          <cell r="AF35">
            <v>710.53053150000005</v>
          </cell>
          <cell r="AG35">
            <v>7.7892783700789847</v>
          </cell>
          <cell r="AH35">
            <v>758</v>
          </cell>
          <cell r="AI35">
            <v>805</v>
          </cell>
          <cell r="AJ35">
            <v>852</v>
          </cell>
          <cell r="AK35">
            <v>900</v>
          </cell>
          <cell r="AL35">
            <v>26.665915129644212</v>
          </cell>
          <cell r="AM35">
            <v>189.46946849999995</v>
          </cell>
          <cell r="AN35">
            <v>1554.1742549999999</v>
          </cell>
          <cell r="AO35">
            <v>1678.9544512999998</v>
          </cell>
          <cell r="AP35">
            <v>8.0287133761587093</v>
          </cell>
          <cell r="AQ35">
            <v>1752</v>
          </cell>
          <cell r="AR35">
            <v>1824</v>
          </cell>
          <cell r="AS35">
            <v>1897</v>
          </cell>
          <cell r="AT35">
            <v>1970</v>
          </cell>
          <cell r="AU35">
            <v>17.334928203361688</v>
          </cell>
          <cell r="AV35">
            <v>291.04554870000015</v>
          </cell>
          <cell r="AW35">
            <v>355</v>
          </cell>
          <cell r="AX35">
            <v>393</v>
          </cell>
          <cell r="AY35">
            <v>10.704225352112676</v>
          </cell>
          <cell r="AZ35">
            <v>420</v>
          </cell>
          <cell r="BA35">
            <v>447</v>
          </cell>
          <cell r="BB35">
            <v>474</v>
          </cell>
          <cell r="BC35">
            <v>500</v>
          </cell>
          <cell r="BD35">
            <v>27.226463104325699</v>
          </cell>
          <cell r="BE35">
            <v>107</v>
          </cell>
          <cell r="BF35">
            <v>813.00000000000011</v>
          </cell>
          <cell r="BG35">
            <v>836</v>
          </cell>
          <cell r="BH35">
            <v>2.8290282902828885</v>
          </cell>
          <cell r="BI35">
            <v>865</v>
          </cell>
          <cell r="BJ35">
            <v>893</v>
          </cell>
          <cell r="BK35">
            <v>922</v>
          </cell>
          <cell r="BL35">
            <v>950</v>
          </cell>
          <cell r="BM35">
            <v>13.636363636363637</v>
          </cell>
          <cell r="BN35">
            <v>114</v>
          </cell>
          <cell r="BO35">
            <v>388</v>
          </cell>
          <cell r="BP35">
            <v>454</v>
          </cell>
          <cell r="BQ35">
            <v>17.010309278350515</v>
          </cell>
          <cell r="BR35">
            <v>471</v>
          </cell>
          <cell r="BS35">
            <v>487</v>
          </cell>
          <cell r="BT35">
            <v>504</v>
          </cell>
          <cell r="BU35">
            <v>520</v>
          </cell>
          <cell r="BV35">
            <v>14.537444933920705</v>
          </cell>
          <cell r="BW35">
            <v>66</v>
          </cell>
          <cell r="BX35">
            <v>599.7790835854355</v>
          </cell>
        </row>
        <row r="36">
          <cell r="B36">
            <v>2366</v>
          </cell>
          <cell r="C36" t="str">
            <v>KAROM</v>
          </cell>
          <cell r="D36">
            <v>121.02067449999993</v>
          </cell>
          <cell r="E36">
            <v>123.80768350000002</v>
          </cell>
          <cell r="F36">
            <v>2.3029197378999062</v>
          </cell>
          <cell r="G36">
            <v>128</v>
          </cell>
          <cell r="H36">
            <v>132</v>
          </cell>
          <cell r="I36">
            <v>136</v>
          </cell>
          <cell r="J36">
            <v>140</v>
          </cell>
          <cell r="K36">
            <v>13.078603881640328</v>
          </cell>
          <cell r="L36">
            <v>16.192316499999976</v>
          </cell>
          <cell r="M36">
            <v>4732.4379089999993</v>
          </cell>
          <cell r="N36">
            <v>5534.3337769</v>
          </cell>
          <cell r="O36">
            <v>16.944667491040519</v>
          </cell>
          <cell r="P36">
            <v>5676</v>
          </cell>
          <cell r="Q36">
            <v>5817</v>
          </cell>
          <cell r="R36">
            <v>5958</v>
          </cell>
          <cell r="S36">
            <v>6100</v>
          </cell>
          <cell r="T36">
            <v>10.221035555554296</v>
          </cell>
          <cell r="U36">
            <v>565.66622310000002</v>
          </cell>
          <cell r="V36">
            <v>6627.6557164999995</v>
          </cell>
          <cell r="W36">
            <v>7226.5085734000004</v>
          </cell>
          <cell r="X36">
            <v>9.0356663429139203</v>
          </cell>
          <cell r="Y36">
            <v>7405</v>
          </cell>
          <cell r="Z36">
            <v>7583</v>
          </cell>
          <cell r="AA36">
            <v>7761</v>
          </cell>
          <cell r="AB36">
            <v>7940</v>
          </cell>
          <cell r="AC36">
            <v>9.8732523369069902</v>
          </cell>
          <cell r="AD36">
            <v>713.49142659999961</v>
          </cell>
          <cell r="AE36">
            <v>1774.1971330000001</v>
          </cell>
          <cell r="AF36">
            <v>1568.367113</v>
          </cell>
          <cell r="AG36">
            <v>-11.601304960512529</v>
          </cell>
          <cell r="AH36">
            <v>1601</v>
          </cell>
          <cell r="AI36">
            <v>1634</v>
          </cell>
          <cell r="AJ36">
            <v>1667</v>
          </cell>
          <cell r="AK36">
            <v>1700</v>
          </cell>
          <cell r="AL36">
            <v>8.3929894926329016</v>
          </cell>
          <cell r="AM36">
            <v>131.63288699999998</v>
          </cell>
          <cell r="AN36">
            <v>1753.6594404</v>
          </cell>
          <cell r="AO36">
            <v>1621.0862651</v>
          </cell>
          <cell r="AP36">
            <v>-7.5598016493875688</v>
          </cell>
          <cell r="AQ36">
            <v>1678</v>
          </cell>
          <cell r="AR36">
            <v>1736</v>
          </cell>
          <cell r="AS36">
            <v>1793</v>
          </cell>
          <cell r="AT36">
            <v>1850</v>
          </cell>
          <cell r="AU36">
            <v>14.121008846242924</v>
          </cell>
          <cell r="AV36">
            <v>228.91373490000001</v>
          </cell>
          <cell r="AW36">
            <v>242</v>
          </cell>
          <cell r="AX36">
            <v>287</v>
          </cell>
          <cell r="AY36">
            <v>18.595041322314049</v>
          </cell>
          <cell r="AZ36">
            <v>303</v>
          </cell>
          <cell r="BA36">
            <v>319</v>
          </cell>
          <cell r="BB36">
            <v>335</v>
          </cell>
          <cell r="BC36">
            <v>350</v>
          </cell>
          <cell r="BD36">
            <v>21.95121951219512</v>
          </cell>
          <cell r="BE36">
            <v>63</v>
          </cell>
          <cell r="BF36">
            <v>1145</v>
          </cell>
          <cell r="BG36">
            <v>973</v>
          </cell>
          <cell r="BH36">
            <v>-15.021834061135372</v>
          </cell>
          <cell r="BI36">
            <v>1005</v>
          </cell>
          <cell r="BJ36">
            <v>1037</v>
          </cell>
          <cell r="BK36">
            <v>1069</v>
          </cell>
          <cell r="BL36">
            <v>1100</v>
          </cell>
          <cell r="BM36">
            <v>13.052415210688592</v>
          </cell>
          <cell r="BN36">
            <v>127</v>
          </cell>
          <cell r="BO36">
            <v>363</v>
          </cell>
          <cell r="BP36">
            <v>356</v>
          </cell>
          <cell r="BQ36">
            <v>-1.9283746556473831</v>
          </cell>
          <cell r="BR36">
            <v>367</v>
          </cell>
          <cell r="BS36">
            <v>378</v>
          </cell>
          <cell r="BT36">
            <v>389</v>
          </cell>
          <cell r="BU36">
            <v>400</v>
          </cell>
          <cell r="BV36">
            <v>12.359550561797752</v>
          </cell>
          <cell r="BW36">
            <v>44</v>
          </cell>
          <cell r="BX36">
            <v>721.08727854249582</v>
          </cell>
        </row>
        <row r="37">
          <cell r="B37">
            <v>2400</v>
          </cell>
          <cell r="C37" t="str">
            <v>BHITTI</v>
          </cell>
          <cell r="D37">
            <v>134.26043849999996</v>
          </cell>
          <cell r="E37">
            <v>150.88022100000001</v>
          </cell>
          <cell r="F37">
            <v>12.3787637562349</v>
          </cell>
          <cell r="G37">
            <v>163</v>
          </cell>
          <cell r="H37">
            <v>175</v>
          </cell>
          <cell r="I37">
            <v>187</v>
          </cell>
          <cell r="J37">
            <v>200</v>
          </cell>
          <cell r="K37">
            <v>32.555479223482841</v>
          </cell>
          <cell r="L37">
            <v>49.119778999999994</v>
          </cell>
          <cell r="M37">
            <v>7133.2348209000011</v>
          </cell>
          <cell r="N37">
            <v>7279.8857408999993</v>
          </cell>
          <cell r="O37">
            <v>2.0558824107446845</v>
          </cell>
          <cell r="P37">
            <v>7410</v>
          </cell>
          <cell r="Q37">
            <v>7540</v>
          </cell>
          <cell r="R37">
            <v>7670</v>
          </cell>
          <cell r="S37">
            <v>7800</v>
          </cell>
          <cell r="T37">
            <v>7.1445387690343054</v>
          </cell>
          <cell r="U37">
            <v>520.11425910000071</v>
          </cell>
          <cell r="V37">
            <v>9561.9655094000009</v>
          </cell>
          <cell r="W37">
            <v>9653.6458219000015</v>
          </cell>
          <cell r="X37">
            <v>0.95880195771332988</v>
          </cell>
          <cell r="Y37">
            <v>9828</v>
          </cell>
          <cell r="Z37">
            <v>10002</v>
          </cell>
          <cell r="AA37">
            <v>10176</v>
          </cell>
          <cell r="AB37">
            <v>10350</v>
          </cell>
          <cell r="AC37">
            <v>7.2133802186969422</v>
          </cell>
          <cell r="AD37">
            <v>696.35417809999853</v>
          </cell>
          <cell r="AE37">
            <v>2294.4702499999999</v>
          </cell>
          <cell r="AF37">
            <v>2222.87986</v>
          </cell>
          <cell r="AG37">
            <v>-3.1201271840417126</v>
          </cell>
          <cell r="AH37">
            <v>2255</v>
          </cell>
          <cell r="AI37">
            <v>2286</v>
          </cell>
          <cell r="AJ37">
            <v>2318</v>
          </cell>
          <cell r="AK37">
            <v>2350</v>
          </cell>
          <cell r="AL37">
            <v>5.7187139209583728</v>
          </cell>
          <cell r="AM37">
            <v>127.12013999999999</v>
          </cell>
          <cell r="AN37">
            <v>1586.5100228000001</v>
          </cell>
          <cell r="AO37">
            <v>1561.5145044000001</v>
          </cell>
          <cell r="AP37">
            <v>-1.5755033400851728</v>
          </cell>
          <cell r="AQ37">
            <v>1611</v>
          </cell>
          <cell r="AR37">
            <v>1661</v>
          </cell>
          <cell r="AS37">
            <v>1711</v>
          </cell>
          <cell r="AT37">
            <v>1760</v>
          </cell>
          <cell r="AU37">
            <v>12.711088820546465</v>
          </cell>
          <cell r="AV37">
            <v>198.48549559999992</v>
          </cell>
          <cell r="AW37">
            <v>432</v>
          </cell>
          <cell r="AX37">
            <v>501.99999999999994</v>
          </cell>
          <cell r="AY37">
            <v>16.203703703703688</v>
          </cell>
          <cell r="AZ37">
            <v>517</v>
          </cell>
          <cell r="BA37">
            <v>531</v>
          </cell>
          <cell r="BB37">
            <v>546</v>
          </cell>
          <cell r="BC37">
            <v>560</v>
          </cell>
          <cell r="BD37">
            <v>11.553784860557782</v>
          </cell>
          <cell r="BE37">
            <v>58.000000000000057</v>
          </cell>
          <cell r="BF37">
            <v>849</v>
          </cell>
          <cell r="BG37">
            <v>746</v>
          </cell>
          <cell r="BH37">
            <v>-12.131919905771495</v>
          </cell>
          <cell r="BI37">
            <v>772</v>
          </cell>
          <cell r="BJ37">
            <v>798</v>
          </cell>
          <cell r="BK37">
            <v>824</v>
          </cell>
          <cell r="BL37">
            <v>850</v>
          </cell>
          <cell r="BM37">
            <v>13.941018766756033</v>
          </cell>
          <cell r="BN37">
            <v>104</v>
          </cell>
          <cell r="BO37">
            <v>301</v>
          </cell>
          <cell r="BP37">
            <v>312</v>
          </cell>
          <cell r="BQ37">
            <v>3.6544850498338874</v>
          </cell>
          <cell r="BR37">
            <v>322</v>
          </cell>
          <cell r="BS37">
            <v>331</v>
          </cell>
          <cell r="BT37">
            <v>341</v>
          </cell>
          <cell r="BU37">
            <v>350</v>
          </cell>
          <cell r="BV37">
            <v>12.179487179487179</v>
          </cell>
          <cell r="BW37">
            <v>38</v>
          </cell>
          <cell r="BX37">
            <v>973.80864367938977</v>
          </cell>
        </row>
        <row r="38">
          <cell r="B38">
            <v>2513</v>
          </cell>
          <cell r="C38" t="str">
            <v>MOTIHARI</v>
          </cell>
          <cell r="D38">
            <v>2754.6136583999996</v>
          </cell>
          <cell r="E38">
            <v>4167.1267325999997</v>
          </cell>
          <cell r="F38">
            <v>51.278082859011512</v>
          </cell>
          <cell r="G38">
            <v>4207</v>
          </cell>
          <cell r="H38">
            <v>4246</v>
          </cell>
          <cell r="I38">
            <v>4285</v>
          </cell>
          <cell r="J38">
            <v>4325</v>
          </cell>
          <cell r="K38">
            <v>3.7885401028227963</v>
          </cell>
          <cell r="L38">
            <v>157.87326740000026</v>
          </cell>
          <cell r="M38">
            <v>10024.582486200001</v>
          </cell>
          <cell r="N38">
            <v>12010.8838452</v>
          </cell>
          <cell r="O38">
            <v>19.814305101827166</v>
          </cell>
          <cell r="P38">
            <v>12258</v>
          </cell>
          <cell r="Q38">
            <v>12505</v>
          </cell>
          <cell r="R38">
            <v>12752</v>
          </cell>
          <cell r="S38">
            <v>13000</v>
          </cell>
          <cell r="T38">
            <v>8.2351654345178602</v>
          </cell>
          <cell r="U38">
            <v>989.1161548</v>
          </cell>
          <cell r="V38">
            <v>17244.761094599999</v>
          </cell>
          <cell r="W38">
            <v>20755.931847799999</v>
          </cell>
          <cell r="X38">
            <v>20.360796730895178</v>
          </cell>
          <cell r="Y38">
            <v>21223</v>
          </cell>
          <cell r="Z38">
            <v>21690</v>
          </cell>
          <cell r="AA38">
            <v>22157</v>
          </cell>
          <cell r="AB38">
            <v>22625</v>
          </cell>
          <cell r="AC38">
            <v>9.0049830858261899</v>
          </cell>
          <cell r="AD38">
            <v>1869.0681522000014</v>
          </cell>
          <cell r="AE38">
            <v>4465.5649499999981</v>
          </cell>
          <cell r="AF38">
            <v>4577.9212699999998</v>
          </cell>
          <cell r="AG38">
            <v>2.516060593856142</v>
          </cell>
          <cell r="AH38">
            <v>4758</v>
          </cell>
          <cell r="AI38">
            <v>4939</v>
          </cell>
          <cell r="AJ38">
            <v>5120</v>
          </cell>
          <cell r="AK38">
            <v>5300</v>
          </cell>
          <cell r="AL38">
            <v>15.773070077284231</v>
          </cell>
          <cell r="AM38">
            <v>722.07873000000018</v>
          </cell>
          <cell r="AN38">
            <v>3684.0395793000002</v>
          </cell>
          <cell r="AO38">
            <v>4057.9961398</v>
          </cell>
          <cell r="AP38">
            <v>10.150720491744957</v>
          </cell>
          <cell r="AQ38">
            <v>4206</v>
          </cell>
          <cell r="AR38">
            <v>4354</v>
          </cell>
          <cell r="AS38">
            <v>4502</v>
          </cell>
          <cell r="AT38">
            <v>4650</v>
          </cell>
          <cell r="AU38">
            <v>14.588576228393778</v>
          </cell>
          <cell r="AV38">
            <v>592.00386019999996</v>
          </cell>
          <cell r="AW38">
            <v>1440</v>
          </cell>
          <cell r="AX38">
            <v>1710.0000000000002</v>
          </cell>
          <cell r="AY38">
            <v>18.750000000000014</v>
          </cell>
          <cell r="AZ38">
            <v>1783</v>
          </cell>
          <cell r="BA38">
            <v>1855</v>
          </cell>
          <cell r="BB38">
            <v>1928</v>
          </cell>
          <cell r="BC38">
            <v>2000</v>
          </cell>
          <cell r="BD38">
            <v>16.959064327485365</v>
          </cell>
          <cell r="BE38">
            <v>289.99999999999977</v>
          </cell>
          <cell r="BF38">
            <v>1385</v>
          </cell>
          <cell r="BG38">
            <v>1553</v>
          </cell>
          <cell r="BH38">
            <v>12.129963898916968</v>
          </cell>
          <cell r="BI38">
            <v>1590</v>
          </cell>
          <cell r="BJ38">
            <v>1627</v>
          </cell>
          <cell r="BK38">
            <v>1664</v>
          </cell>
          <cell r="BL38">
            <v>1700</v>
          </cell>
          <cell r="BM38">
            <v>9.4655505473277533</v>
          </cell>
          <cell r="BN38">
            <v>147</v>
          </cell>
          <cell r="BO38">
            <v>843</v>
          </cell>
          <cell r="BP38">
            <v>775</v>
          </cell>
          <cell r="BQ38">
            <v>-8.0664294187425867</v>
          </cell>
          <cell r="BR38">
            <v>819</v>
          </cell>
          <cell r="BS38">
            <v>863</v>
          </cell>
          <cell r="BT38">
            <v>907</v>
          </cell>
          <cell r="BU38">
            <v>950</v>
          </cell>
          <cell r="BV38">
            <v>22.580645161290324</v>
          </cell>
          <cell r="BW38">
            <v>175</v>
          </cell>
          <cell r="BX38">
            <v>1204.2707462814976</v>
          </cell>
        </row>
        <row r="39">
          <cell r="B39">
            <v>3002</v>
          </cell>
          <cell r="C39" t="str">
            <v>RAJAPUR</v>
          </cell>
          <cell r="D39">
            <v>85.393963899999989</v>
          </cell>
          <cell r="E39">
            <v>119.34214049999997</v>
          </cell>
          <cell r="F39">
            <v>39.754773112248024</v>
          </cell>
          <cell r="G39">
            <v>130</v>
          </cell>
          <cell r="H39">
            <v>140</v>
          </cell>
          <cell r="I39">
            <v>150</v>
          </cell>
          <cell r="J39">
            <v>160</v>
          </cell>
          <cell r="K39">
            <v>34.068317636719478</v>
          </cell>
          <cell r="L39">
            <v>40.657859500000029</v>
          </cell>
          <cell r="M39">
            <v>6074.1035041000005</v>
          </cell>
          <cell r="N39">
            <v>6702.5232836999994</v>
          </cell>
          <cell r="O39">
            <v>10.345885268102817</v>
          </cell>
          <cell r="P39">
            <v>6877</v>
          </cell>
          <cell r="Q39">
            <v>7051</v>
          </cell>
          <cell r="R39">
            <v>7225</v>
          </cell>
          <cell r="S39">
            <v>7400</v>
          </cell>
          <cell r="T39">
            <v>10.406181176516137</v>
          </cell>
          <cell r="U39">
            <v>697.47671630000059</v>
          </cell>
          <cell r="V39">
            <v>8590.8224860000009</v>
          </cell>
          <cell r="W39">
            <v>9282.9627442000001</v>
          </cell>
          <cell r="X39">
            <v>8.056740310115158</v>
          </cell>
          <cell r="Y39">
            <v>9502</v>
          </cell>
          <cell r="Z39">
            <v>9721</v>
          </cell>
          <cell r="AA39">
            <v>9940</v>
          </cell>
          <cell r="AB39">
            <v>10160</v>
          </cell>
          <cell r="AC39">
            <v>9.4478161764461799</v>
          </cell>
          <cell r="AD39">
            <v>877.03725579999991</v>
          </cell>
          <cell r="AE39">
            <v>2431.3250180000005</v>
          </cell>
          <cell r="AF39">
            <v>2461.0973199999999</v>
          </cell>
          <cell r="AG39">
            <v>1.2245299077492318</v>
          </cell>
          <cell r="AH39">
            <v>2496</v>
          </cell>
          <cell r="AI39">
            <v>2531</v>
          </cell>
          <cell r="AJ39">
            <v>2566</v>
          </cell>
          <cell r="AK39">
            <v>2600</v>
          </cell>
          <cell r="AL39">
            <v>5.6439328453699726</v>
          </cell>
          <cell r="AM39">
            <v>138.90268000000015</v>
          </cell>
          <cell r="AN39">
            <v>1463.1354377</v>
          </cell>
          <cell r="AO39">
            <v>1225.1391679999999</v>
          </cell>
          <cell r="AP39">
            <v>-16.266181760597792</v>
          </cell>
          <cell r="AQ39">
            <v>1286</v>
          </cell>
          <cell r="AR39">
            <v>1348</v>
          </cell>
          <cell r="AS39">
            <v>1409</v>
          </cell>
          <cell r="AT39">
            <v>1470</v>
          </cell>
          <cell r="AU39">
            <v>19.986368764923863</v>
          </cell>
          <cell r="AV39">
            <v>244.86083200000007</v>
          </cell>
          <cell r="AW39">
            <v>302</v>
          </cell>
          <cell r="AX39">
            <v>359</v>
          </cell>
          <cell r="AY39">
            <v>18.874172185430464</v>
          </cell>
          <cell r="AZ39">
            <v>379</v>
          </cell>
          <cell r="BA39">
            <v>400</v>
          </cell>
          <cell r="BB39">
            <v>420</v>
          </cell>
          <cell r="BC39">
            <v>440</v>
          </cell>
          <cell r="BD39">
            <v>22.562674094707521</v>
          </cell>
          <cell r="BE39">
            <v>81</v>
          </cell>
          <cell r="BF39">
            <v>1104</v>
          </cell>
          <cell r="BG39">
            <v>839</v>
          </cell>
          <cell r="BH39">
            <v>-24.0036231884058</v>
          </cell>
          <cell r="BI39">
            <v>867</v>
          </cell>
          <cell r="BJ39">
            <v>895</v>
          </cell>
          <cell r="BK39">
            <v>923</v>
          </cell>
          <cell r="BL39">
            <v>950</v>
          </cell>
          <cell r="BM39">
            <v>13.230035756853397</v>
          </cell>
          <cell r="BN39">
            <v>111</v>
          </cell>
          <cell r="BO39">
            <v>55.000000000000007</v>
          </cell>
          <cell r="BP39">
            <v>26</v>
          </cell>
          <cell r="BQ39">
            <v>-52.727272727272734</v>
          </cell>
          <cell r="BR39">
            <v>40</v>
          </cell>
          <cell r="BS39">
            <v>53</v>
          </cell>
          <cell r="BT39">
            <v>67</v>
          </cell>
          <cell r="BU39">
            <v>80</v>
          </cell>
          <cell r="BV39">
            <v>207.69230769230768</v>
          </cell>
          <cell r="BW39">
            <v>54</v>
          </cell>
          <cell r="BX39">
            <v>652.57526329675522</v>
          </cell>
        </row>
        <row r="40">
          <cell r="B40">
            <v>3938</v>
          </cell>
          <cell r="C40" t="str">
            <v>GOPALGANJ</v>
          </cell>
          <cell r="D40">
            <v>3307.5371713</v>
          </cell>
          <cell r="E40">
            <v>4898.8277772000001</v>
          </cell>
          <cell r="F40">
            <v>48.111042249437716</v>
          </cell>
          <cell r="G40">
            <v>4962</v>
          </cell>
          <cell r="H40">
            <v>5024</v>
          </cell>
          <cell r="I40">
            <v>5087</v>
          </cell>
          <cell r="J40">
            <v>5150</v>
          </cell>
          <cell r="K40">
            <v>5.1271903039539222</v>
          </cell>
          <cell r="L40">
            <v>251.17222279999987</v>
          </cell>
          <cell r="M40">
            <v>10386.460269499999</v>
          </cell>
          <cell r="N40">
            <v>11208.9815254</v>
          </cell>
          <cell r="O40">
            <v>7.9191681723883107</v>
          </cell>
          <cell r="P40">
            <v>11457</v>
          </cell>
          <cell r="Q40">
            <v>11704</v>
          </cell>
          <cell r="R40">
            <v>11952</v>
          </cell>
          <cell r="S40">
            <v>12200</v>
          </cell>
          <cell r="T40">
            <v>8.8412892139603585</v>
          </cell>
          <cell r="U40">
            <v>991.01847459999954</v>
          </cell>
          <cell r="V40">
            <v>16711.856169800001</v>
          </cell>
          <cell r="W40">
            <v>19630.292620600001</v>
          </cell>
          <cell r="X40">
            <v>17.4632693169889</v>
          </cell>
          <cell r="Y40">
            <v>20010</v>
          </cell>
          <cell r="Z40">
            <v>20390</v>
          </cell>
          <cell r="AA40">
            <v>20770</v>
          </cell>
          <cell r="AB40">
            <v>21150</v>
          </cell>
          <cell r="AC40">
            <v>7.7416440435799725</v>
          </cell>
          <cell r="AD40">
            <v>1519.7073793999989</v>
          </cell>
          <cell r="AE40">
            <v>3017.8587290000019</v>
          </cell>
          <cell r="AF40">
            <v>3523.1739374000304</v>
          </cell>
          <cell r="AG40">
            <v>16.74416378554174</v>
          </cell>
          <cell r="AH40">
            <v>3592</v>
          </cell>
          <cell r="AI40">
            <v>3662</v>
          </cell>
          <cell r="AJ40">
            <v>3731</v>
          </cell>
          <cell r="AK40">
            <v>3800</v>
          </cell>
          <cell r="AL40">
            <v>7.8572919622656165</v>
          </cell>
          <cell r="AM40">
            <v>276.82606259996965</v>
          </cell>
          <cell r="AN40">
            <v>2680.7824703000001</v>
          </cell>
          <cell r="AO40">
            <v>3759.5526070000001</v>
          </cell>
          <cell r="AP40">
            <v>40.240868054440739</v>
          </cell>
          <cell r="AQ40">
            <v>3882</v>
          </cell>
          <cell r="AR40">
            <v>4005</v>
          </cell>
          <cell r="AS40">
            <v>4128</v>
          </cell>
          <cell r="AT40">
            <v>4250</v>
          </cell>
          <cell r="AU40">
            <v>13.045365879089559</v>
          </cell>
          <cell r="AV40">
            <v>490.44739299999992</v>
          </cell>
          <cell r="AW40">
            <v>585</v>
          </cell>
          <cell r="AX40">
            <v>1126</v>
          </cell>
          <cell r="AY40">
            <v>92.478632478632491</v>
          </cell>
          <cell r="AZ40">
            <v>1170</v>
          </cell>
          <cell r="BA40">
            <v>1213</v>
          </cell>
          <cell r="BB40">
            <v>1257</v>
          </cell>
          <cell r="BC40">
            <v>1300</v>
          </cell>
          <cell r="BD40">
            <v>15.452930728241563</v>
          </cell>
          <cell r="BE40">
            <v>174</v>
          </cell>
          <cell r="BF40">
            <v>1540</v>
          </cell>
          <cell r="BG40">
            <v>1541</v>
          </cell>
          <cell r="BH40">
            <v>6.4935064935064929E-2</v>
          </cell>
          <cell r="BI40">
            <v>1593</v>
          </cell>
          <cell r="BJ40">
            <v>1646</v>
          </cell>
          <cell r="BK40">
            <v>1698</v>
          </cell>
          <cell r="BL40">
            <v>1750</v>
          </cell>
          <cell r="BM40">
            <v>13.562621674237509</v>
          </cell>
          <cell r="BN40">
            <v>209</v>
          </cell>
          <cell r="BO40">
            <v>554</v>
          </cell>
          <cell r="BP40">
            <v>1075</v>
          </cell>
          <cell r="BQ40">
            <v>94.04332129963899</v>
          </cell>
          <cell r="BR40">
            <v>1106</v>
          </cell>
          <cell r="BS40">
            <v>1138</v>
          </cell>
          <cell r="BT40">
            <v>1169</v>
          </cell>
          <cell r="BU40">
            <v>1200</v>
          </cell>
          <cell r="BV40">
            <v>11.627906976744185</v>
          </cell>
          <cell r="BW40">
            <v>125</v>
          </cell>
          <cell r="BX40">
            <v>1489.8885841100755</v>
          </cell>
        </row>
        <row r="41">
          <cell r="B41">
            <v>3939</v>
          </cell>
          <cell r="C41" t="str">
            <v>BETTIAH</v>
          </cell>
          <cell r="D41">
            <v>1601.3555338999997</v>
          </cell>
          <cell r="E41">
            <v>1869.1903127999999</v>
          </cell>
          <cell r="F41">
            <v>16.725503689221693</v>
          </cell>
          <cell r="G41">
            <v>1902</v>
          </cell>
          <cell r="H41">
            <v>1935</v>
          </cell>
          <cell r="I41">
            <v>1968</v>
          </cell>
          <cell r="J41">
            <v>2000</v>
          </cell>
          <cell r="K41">
            <v>6.9982005740255779</v>
          </cell>
          <cell r="L41">
            <v>130.8096872000001</v>
          </cell>
          <cell r="M41">
            <v>9999.4017452000007</v>
          </cell>
          <cell r="N41">
            <v>6485.0744348999997</v>
          </cell>
          <cell r="O41">
            <v>-35.145375691970557</v>
          </cell>
          <cell r="P41">
            <v>6664</v>
          </cell>
          <cell r="Q41">
            <v>6843</v>
          </cell>
          <cell r="R41">
            <v>7022</v>
          </cell>
          <cell r="S41">
            <v>7200</v>
          </cell>
          <cell r="T41">
            <v>11.024168994153181</v>
          </cell>
          <cell r="U41">
            <v>714.92556510000031</v>
          </cell>
          <cell r="V41">
            <v>19320.538849100001</v>
          </cell>
          <cell r="W41">
            <v>11576.0088277</v>
          </cell>
          <cell r="X41">
            <v>-40.084441132244926</v>
          </cell>
          <cell r="Y41">
            <v>11857</v>
          </cell>
          <cell r="Z41">
            <v>12138</v>
          </cell>
          <cell r="AA41">
            <v>12419</v>
          </cell>
          <cell r="AB41">
            <v>12700</v>
          </cell>
          <cell r="AC41">
            <v>9.7096606354551547</v>
          </cell>
          <cell r="AD41">
            <v>1123.9911723000005</v>
          </cell>
          <cell r="AE41">
            <v>7719.781570000001</v>
          </cell>
          <cell r="AF41">
            <v>3221.7440799999999</v>
          </cell>
          <cell r="AG41">
            <v>-58.266382917878339</v>
          </cell>
          <cell r="AH41">
            <v>3291</v>
          </cell>
          <cell r="AI41">
            <v>3361</v>
          </cell>
          <cell r="AJ41">
            <v>3431</v>
          </cell>
          <cell r="AK41">
            <v>3500</v>
          </cell>
          <cell r="AL41">
            <v>8.6368101590490109</v>
          </cell>
          <cell r="AM41">
            <v>278.25592000000006</v>
          </cell>
          <cell r="AN41">
            <v>7286.4759701000003</v>
          </cell>
          <cell r="AO41">
            <v>7863.8357636999999</v>
          </cell>
          <cell r="AP41">
            <v>7.9237178022571033</v>
          </cell>
          <cell r="AQ41">
            <v>8048</v>
          </cell>
          <cell r="AR41">
            <v>8232</v>
          </cell>
          <cell r="AS41">
            <v>8416</v>
          </cell>
          <cell r="AT41">
            <v>8600</v>
          </cell>
          <cell r="AU41">
            <v>9.3613887474377862</v>
          </cell>
          <cell r="AV41">
            <v>736.16423630000008</v>
          </cell>
          <cell r="AW41">
            <v>1655.9999999999998</v>
          </cell>
          <cell r="AX41">
            <v>1805.9999999999998</v>
          </cell>
          <cell r="AY41">
            <v>9.0579710144927539</v>
          </cell>
          <cell r="AZ41">
            <v>1855</v>
          </cell>
          <cell r="BA41">
            <v>1903</v>
          </cell>
          <cell r="BB41">
            <v>1952</v>
          </cell>
          <cell r="BC41">
            <v>2000</v>
          </cell>
          <cell r="BD41">
            <v>10.741971207087499</v>
          </cell>
          <cell r="BE41">
            <v>194.00000000000023</v>
          </cell>
          <cell r="BF41">
            <v>4339</v>
          </cell>
          <cell r="BG41">
            <v>4269</v>
          </cell>
          <cell r="BH41">
            <v>-1.6132749481447337</v>
          </cell>
          <cell r="BI41">
            <v>4377</v>
          </cell>
          <cell r="BJ41">
            <v>4485</v>
          </cell>
          <cell r="BK41">
            <v>4593</v>
          </cell>
          <cell r="BL41">
            <v>4700</v>
          </cell>
          <cell r="BM41">
            <v>10.096041227453737</v>
          </cell>
          <cell r="BN41">
            <v>431</v>
          </cell>
          <cell r="BO41">
            <v>1269</v>
          </cell>
          <cell r="BP41">
            <v>1760.0000000000002</v>
          </cell>
          <cell r="BQ41">
            <v>38.691883372734459</v>
          </cell>
          <cell r="BR41">
            <v>1795</v>
          </cell>
          <cell r="BS41">
            <v>1830</v>
          </cell>
          <cell r="BT41">
            <v>1865</v>
          </cell>
          <cell r="BU41">
            <v>1900</v>
          </cell>
          <cell r="BV41">
            <v>7.9545454545454408</v>
          </cell>
          <cell r="BW41">
            <v>139.99999999999977</v>
          </cell>
          <cell r="BX41">
            <v>1503.6147751242863</v>
          </cell>
        </row>
        <row r="42">
          <cell r="B42">
            <v>4108</v>
          </cell>
          <cell r="C42" t="str">
            <v>RAXAUL</v>
          </cell>
          <cell r="D42">
            <v>301.19037000000003</v>
          </cell>
          <cell r="E42">
            <v>217.82066599999996</v>
          </cell>
          <cell r="F42">
            <v>-27.680069585226136</v>
          </cell>
          <cell r="G42">
            <v>240</v>
          </cell>
          <cell r="H42">
            <v>261</v>
          </cell>
          <cell r="I42">
            <v>283</v>
          </cell>
          <cell r="J42">
            <v>305</v>
          </cell>
          <cell r="K42">
            <v>40.023444791046622</v>
          </cell>
          <cell r="L42">
            <v>87.17933400000004</v>
          </cell>
          <cell r="M42">
            <v>3483.8935652999999</v>
          </cell>
          <cell r="N42">
            <v>3446.3753714999998</v>
          </cell>
          <cell r="O42">
            <v>-1.076904133171168</v>
          </cell>
          <cell r="P42">
            <v>3535</v>
          </cell>
          <cell r="Q42">
            <v>3623</v>
          </cell>
          <cell r="R42">
            <v>3711</v>
          </cell>
          <cell r="S42">
            <v>3800</v>
          </cell>
          <cell r="T42">
            <v>10.260769370171326</v>
          </cell>
          <cell r="U42">
            <v>353.6246285000002</v>
          </cell>
          <cell r="V42">
            <v>5494.3995353999999</v>
          </cell>
          <cell r="W42">
            <v>5484.1495975999997</v>
          </cell>
          <cell r="X42">
            <v>-0.18655246554169663</v>
          </cell>
          <cell r="Y42">
            <v>5639</v>
          </cell>
          <cell r="Z42">
            <v>5795</v>
          </cell>
          <cell r="AA42">
            <v>5950</v>
          </cell>
          <cell r="AB42">
            <v>6105</v>
          </cell>
          <cell r="AC42">
            <v>11.32081449185303</v>
          </cell>
          <cell r="AD42">
            <v>620.85040240000035</v>
          </cell>
          <cell r="AE42">
            <v>1709.3156001</v>
          </cell>
          <cell r="AF42">
            <v>1819.9535601</v>
          </cell>
          <cell r="AG42">
            <v>6.4726467127268581</v>
          </cell>
          <cell r="AH42">
            <v>1865</v>
          </cell>
          <cell r="AI42">
            <v>1910</v>
          </cell>
          <cell r="AJ42">
            <v>1955</v>
          </cell>
          <cell r="AK42">
            <v>2000</v>
          </cell>
          <cell r="AL42">
            <v>9.892913964799579</v>
          </cell>
          <cell r="AM42">
            <v>180.0464399</v>
          </cell>
          <cell r="AN42">
            <v>1927.0140677000002</v>
          </cell>
          <cell r="AO42">
            <v>1836.8553631</v>
          </cell>
          <cell r="AP42">
            <v>-4.6786739189511826</v>
          </cell>
          <cell r="AQ42">
            <v>1915</v>
          </cell>
          <cell r="AR42">
            <v>1993</v>
          </cell>
          <cell r="AS42">
            <v>2071</v>
          </cell>
          <cell r="AT42">
            <v>2150</v>
          </cell>
          <cell r="AU42">
            <v>17.047865781414394</v>
          </cell>
          <cell r="AV42">
            <v>313.14463690000002</v>
          </cell>
          <cell r="AW42">
            <v>244</v>
          </cell>
          <cell r="AX42">
            <v>245.00000000000003</v>
          </cell>
          <cell r="AY42">
            <v>0.40983606557378216</v>
          </cell>
          <cell r="AZ42">
            <v>271</v>
          </cell>
          <cell r="BA42">
            <v>298</v>
          </cell>
          <cell r="BB42">
            <v>324</v>
          </cell>
          <cell r="BC42">
            <v>350</v>
          </cell>
          <cell r="BD42">
            <v>42.85714285714284</v>
          </cell>
          <cell r="BE42">
            <v>104.99999999999997</v>
          </cell>
          <cell r="BF42">
            <v>1516</v>
          </cell>
          <cell r="BG42">
            <v>1402</v>
          </cell>
          <cell r="BH42">
            <v>-7.5197889182058049</v>
          </cell>
          <cell r="BI42">
            <v>1439</v>
          </cell>
          <cell r="BJ42">
            <v>1476</v>
          </cell>
          <cell r="BK42">
            <v>1513</v>
          </cell>
          <cell r="BL42">
            <v>1550</v>
          </cell>
          <cell r="BM42">
            <v>10.556348074179743</v>
          </cell>
          <cell r="BN42">
            <v>148</v>
          </cell>
          <cell r="BO42">
            <v>166</v>
          </cell>
          <cell r="BP42">
            <v>189</v>
          </cell>
          <cell r="BQ42">
            <v>13.855421686746988</v>
          </cell>
          <cell r="BR42">
            <v>204</v>
          </cell>
          <cell r="BS42">
            <v>220</v>
          </cell>
          <cell r="BT42">
            <v>235</v>
          </cell>
          <cell r="BU42">
            <v>250</v>
          </cell>
          <cell r="BV42">
            <v>32.275132275132279</v>
          </cell>
          <cell r="BW42">
            <v>61</v>
          </cell>
          <cell r="BX42">
            <v>1484.3726106548861</v>
          </cell>
        </row>
        <row r="43">
          <cell r="B43">
            <v>4745</v>
          </cell>
          <cell r="C43" t="str">
            <v>MIRGANJ</v>
          </cell>
          <cell r="D43">
            <v>137.92732439999997</v>
          </cell>
          <cell r="E43">
            <v>197.0317599</v>
          </cell>
          <cell r="F43">
            <v>42.851868371340665</v>
          </cell>
          <cell r="G43">
            <v>208</v>
          </cell>
          <cell r="H43">
            <v>219</v>
          </cell>
          <cell r="I43">
            <v>230</v>
          </cell>
          <cell r="J43">
            <v>240</v>
          </cell>
          <cell r="K43">
            <v>21.807773590312433</v>
          </cell>
          <cell r="L43">
            <v>42.968240100000003</v>
          </cell>
          <cell r="M43">
            <v>10039.2627837</v>
          </cell>
          <cell r="N43">
            <v>10299.9425618</v>
          </cell>
          <cell r="O43">
            <v>2.5966027956081268</v>
          </cell>
          <cell r="P43">
            <v>10575</v>
          </cell>
          <cell r="Q43">
            <v>10850</v>
          </cell>
          <cell r="R43">
            <v>11125</v>
          </cell>
          <cell r="S43">
            <v>11400</v>
          </cell>
          <cell r="T43">
            <v>10.680228861468091</v>
          </cell>
          <cell r="U43">
            <v>1100.0574381999995</v>
          </cell>
          <cell r="V43">
            <v>13666.747934100002</v>
          </cell>
          <cell r="W43">
            <v>13992.513487</v>
          </cell>
          <cell r="X43">
            <v>2.3836362130245963</v>
          </cell>
          <cell r="Y43">
            <v>14329</v>
          </cell>
          <cell r="Z43">
            <v>14666</v>
          </cell>
          <cell r="AA43">
            <v>15003</v>
          </cell>
          <cell r="AB43">
            <v>15340</v>
          </cell>
          <cell r="AC43">
            <v>9.6300533442537457</v>
          </cell>
          <cell r="AD43">
            <v>1347.4865129999998</v>
          </cell>
          <cell r="AE43">
            <v>3489.5578260000016</v>
          </cell>
          <cell r="AF43">
            <v>3495.5391652999997</v>
          </cell>
          <cell r="AG43">
            <v>0.17140679702833284</v>
          </cell>
          <cell r="AH43">
            <v>3547</v>
          </cell>
          <cell r="AI43">
            <v>3598</v>
          </cell>
          <cell r="AJ43">
            <v>3649</v>
          </cell>
          <cell r="AK43">
            <v>3700</v>
          </cell>
          <cell r="AL43">
            <v>5.8491930724069778</v>
          </cell>
          <cell r="AM43">
            <v>204.46083470000031</v>
          </cell>
          <cell r="AN43">
            <v>1345.1964037</v>
          </cell>
          <cell r="AO43">
            <v>1304.370621</v>
          </cell>
          <cell r="AP43">
            <v>-3.0349310024697913</v>
          </cell>
          <cell r="AQ43">
            <v>1378</v>
          </cell>
          <cell r="AR43">
            <v>1452</v>
          </cell>
          <cell r="AS43">
            <v>1526</v>
          </cell>
          <cell r="AT43">
            <v>1600</v>
          </cell>
          <cell r="AU43">
            <v>22.664522969196803</v>
          </cell>
          <cell r="AV43">
            <v>295.62937899999997</v>
          </cell>
          <cell r="AW43">
            <v>381</v>
          </cell>
          <cell r="AX43">
            <v>369</v>
          </cell>
          <cell r="AY43">
            <v>-3.1496062992125982</v>
          </cell>
          <cell r="AZ43">
            <v>389</v>
          </cell>
          <cell r="BA43">
            <v>410</v>
          </cell>
          <cell r="BB43">
            <v>430</v>
          </cell>
          <cell r="BC43">
            <v>450</v>
          </cell>
          <cell r="BD43">
            <v>21.951219512195124</v>
          </cell>
          <cell r="BE43">
            <v>81</v>
          </cell>
          <cell r="BF43">
            <v>497</v>
          </cell>
          <cell r="BG43">
            <v>482</v>
          </cell>
          <cell r="BH43">
            <v>-3.018108651911469</v>
          </cell>
          <cell r="BI43">
            <v>512</v>
          </cell>
          <cell r="BJ43">
            <v>541</v>
          </cell>
          <cell r="BK43">
            <v>571</v>
          </cell>
          <cell r="BL43">
            <v>600</v>
          </cell>
          <cell r="BM43">
            <v>24.481327800829874</v>
          </cell>
          <cell r="BN43">
            <v>118</v>
          </cell>
          <cell r="BO43">
            <v>466</v>
          </cell>
          <cell r="BP43">
            <v>451</v>
          </cell>
          <cell r="BQ43">
            <v>-3.2188841201716736</v>
          </cell>
          <cell r="BR43">
            <v>476</v>
          </cell>
          <cell r="BS43">
            <v>501</v>
          </cell>
          <cell r="BT43">
            <v>526</v>
          </cell>
          <cell r="BU43">
            <v>550</v>
          </cell>
          <cell r="BV43">
            <v>21.951219512195124</v>
          </cell>
          <cell r="BW43">
            <v>99</v>
          </cell>
          <cell r="BX43">
            <v>492.73061142870489</v>
          </cell>
        </row>
        <row r="44">
          <cell r="B44">
            <v>4992</v>
          </cell>
          <cell r="C44" t="str">
            <v>SITAMARHI</v>
          </cell>
          <cell r="D44">
            <v>363.89</v>
          </cell>
          <cell r="E44">
            <v>418.13868509999998</v>
          </cell>
          <cell r="F44">
            <v>14.907990079419601</v>
          </cell>
          <cell r="G44">
            <v>439</v>
          </cell>
          <cell r="H44">
            <v>459</v>
          </cell>
          <cell r="I44">
            <v>479</v>
          </cell>
          <cell r="J44">
            <v>500</v>
          </cell>
          <cell r="K44">
            <v>19.577551137231531</v>
          </cell>
          <cell r="L44">
            <v>81.861314900000025</v>
          </cell>
          <cell r="M44">
            <v>5071.95</v>
          </cell>
          <cell r="N44">
            <v>5456.3657297</v>
          </cell>
          <cell r="O44">
            <v>7.5792491980402055</v>
          </cell>
          <cell r="P44">
            <v>5617</v>
          </cell>
          <cell r="Q44">
            <v>5778</v>
          </cell>
          <cell r="R44">
            <v>5939</v>
          </cell>
          <cell r="S44">
            <v>6100</v>
          </cell>
          <cell r="T44">
            <v>11.796025086745571</v>
          </cell>
          <cell r="U44">
            <v>643.63427030000003</v>
          </cell>
          <cell r="V44">
            <v>7072.91</v>
          </cell>
          <cell r="W44">
            <v>7756.1344633000008</v>
          </cell>
          <cell r="X44">
            <v>9.6597364210770511</v>
          </cell>
          <cell r="Y44">
            <v>7980</v>
          </cell>
          <cell r="Z44">
            <v>8203</v>
          </cell>
          <cell r="AA44">
            <v>8426</v>
          </cell>
          <cell r="AB44">
            <v>8650</v>
          </cell>
          <cell r="AC44">
            <v>11.524626615610355</v>
          </cell>
          <cell r="AD44">
            <v>893.86553669999921</v>
          </cell>
          <cell r="AE44">
            <v>1637.0700000000002</v>
          </cell>
          <cell r="AF44">
            <v>1881.6300484999999</v>
          </cell>
          <cell r="AG44">
            <v>14.938887677374804</v>
          </cell>
          <cell r="AH44">
            <v>1924</v>
          </cell>
          <cell r="AI44">
            <v>1966</v>
          </cell>
          <cell r="AJ44">
            <v>2008</v>
          </cell>
          <cell r="AK44">
            <v>2050</v>
          </cell>
          <cell r="AL44">
            <v>8.9480900687263905</v>
          </cell>
          <cell r="AM44">
            <v>168.36995150000007</v>
          </cell>
          <cell r="AN44">
            <v>2253.4299999999998</v>
          </cell>
          <cell r="AO44">
            <v>2743.5715644000002</v>
          </cell>
          <cell r="AP44">
            <v>21.750911472732696</v>
          </cell>
          <cell r="AQ44">
            <v>2828</v>
          </cell>
          <cell r="AR44">
            <v>2912</v>
          </cell>
          <cell r="AS44">
            <v>2996</v>
          </cell>
          <cell r="AT44">
            <v>3080</v>
          </cell>
          <cell r="AU44">
            <v>12.26242610054075</v>
          </cell>
          <cell r="AV44">
            <v>336.42843559999983</v>
          </cell>
          <cell r="AW44">
            <v>483</v>
          </cell>
          <cell r="AX44">
            <v>938.00000000000011</v>
          </cell>
          <cell r="AY44">
            <v>94.202898550724655</v>
          </cell>
          <cell r="AZ44">
            <v>979</v>
          </cell>
          <cell r="BA44">
            <v>1019</v>
          </cell>
          <cell r="BB44">
            <v>1060</v>
          </cell>
          <cell r="BC44">
            <v>1100</v>
          </cell>
          <cell r="BD44">
            <v>17.270788912579945</v>
          </cell>
          <cell r="BE44">
            <v>161.99999999999989</v>
          </cell>
          <cell r="BF44">
            <v>328</v>
          </cell>
          <cell r="BG44">
            <v>421</v>
          </cell>
          <cell r="BH44">
            <v>28.353658536585368</v>
          </cell>
          <cell r="BI44">
            <v>436</v>
          </cell>
          <cell r="BJ44">
            <v>451</v>
          </cell>
          <cell r="BK44">
            <v>466</v>
          </cell>
          <cell r="BL44">
            <v>480</v>
          </cell>
          <cell r="BM44">
            <v>14.014251781472684</v>
          </cell>
          <cell r="BN44">
            <v>59</v>
          </cell>
          <cell r="BO44">
            <v>780</v>
          </cell>
          <cell r="BP44">
            <v>1380</v>
          </cell>
          <cell r="BQ44">
            <v>76.92307692307692</v>
          </cell>
          <cell r="BR44">
            <v>1410</v>
          </cell>
          <cell r="BS44">
            <v>1440</v>
          </cell>
          <cell r="BT44">
            <v>1470</v>
          </cell>
          <cell r="BU44">
            <v>1500</v>
          </cell>
          <cell r="BV44">
            <v>8.695652173913043</v>
          </cell>
          <cell r="BW44">
            <v>120</v>
          </cell>
          <cell r="BX44">
            <v>718.65322489452808</v>
          </cell>
        </row>
        <row r="45">
          <cell r="B45">
            <v>4993</v>
          </cell>
          <cell r="C45" t="str">
            <v>SHEOHAR</v>
          </cell>
          <cell r="D45">
            <v>1221.2486574</v>
          </cell>
          <cell r="E45">
            <v>1312.1661909000002</v>
          </cell>
          <cell r="F45">
            <v>7.4446373348373456</v>
          </cell>
          <cell r="G45">
            <v>1324</v>
          </cell>
          <cell r="H45">
            <v>1336</v>
          </cell>
          <cell r="I45">
            <v>1348</v>
          </cell>
          <cell r="J45">
            <v>1360</v>
          </cell>
          <cell r="K45">
            <v>3.645407832615406</v>
          </cell>
          <cell r="L45">
            <v>47.833809099999826</v>
          </cell>
          <cell r="M45">
            <v>2366.8969091000004</v>
          </cell>
          <cell r="N45">
            <v>2662.1497996999997</v>
          </cell>
          <cell r="O45">
            <v>12.474260685577033</v>
          </cell>
          <cell r="P45">
            <v>2747</v>
          </cell>
          <cell r="Q45">
            <v>2831</v>
          </cell>
          <cell r="R45">
            <v>2915</v>
          </cell>
          <cell r="S45">
            <v>3000</v>
          </cell>
          <cell r="T45">
            <v>12.690878640190459</v>
          </cell>
          <cell r="U45">
            <v>337.85020030000032</v>
          </cell>
          <cell r="V45">
            <v>3908.6744532999996</v>
          </cell>
          <cell r="W45">
            <v>4265.3021306000001</v>
          </cell>
          <cell r="X45">
            <v>9.1240056331349955</v>
          </cell>
          <cell r="Y45">
            <v>4380</v>
          </cell>
          <cell r="Z45">
            <v>4495</v>
          </cell>
          <cell r="AA45">
            <v>4610</v>
          </cell>
          <cell r="AB45">
            <v>4725</v>
          </cell>
          <cell r="AC45">
            <v>10.777615637167871</v>
          </cell>
          <cell r="AD45">
            <v>459.69786939999995</v>
          </cell>
          <cell r="AE45">
            <v>320.52888679999933</v>
          </cell>
          <cell r="AF45">
            <v>290.98613999999998</v>
          </cell>
          <cell r="AG45">
            <v>-9.2168749890031485</v>
          </cell>
          <cell r="AH45">
            <v>309</v>
          </cell>
          <cell r="AI45">
            <v>328</v>
          </cell>
          <cell r="AJ45">
            <v>347</v>
          </cell>
          <cell r="AK45">
            <v>365</v>
          </cell>
          <cell r="AL45">
            <v>25.435527616538725</v>
          </cell>
          <cell r="AM45">
            <v>74.013860000000022</v>
          </cell>
          <cell r="AN45">
            <v>1745.8373291999999</v>
          </cell>
          <cell r="AO45">
            <v>1485.1001480000002</v>
          </cell>
          <cell r="AP45">
            <v>-14.934792425333123</v>
          </cell>
          <cell r="AQ45">
            <v>1539</v>
          </cell>
          <cell r="AR45">
            <v>1593</v>
          </cell>
          <cell r="AS45">
            <v>1647</v>
          </cell>
          <cell r="AT45">
            <v>1700</v>
          </cell>
          <cell r="AU45">
            <v>14.470394625534691</v>
          </cell>
          <cell r="AV45">
            <v>214.89985199999978</v>
          </cell>
          <cell r="AW45">
            <v>287</v>
          </cell>
          <cell r="AX45">
            <v>264</v>
          </cell>
          <cell r="AY45">
            <v>-8.0139372822299642</v>
          </cell>
          <cell r="AZ45">
            <v>281</v>
          </cell>
          <cell r="BA45">
            <v>297</v>
          </cell>
          <cell r="BB45">
            <v>314</v>
          </cell>
          <cell r="BC45">
            <v>330</v>
          </cell>
          <cell r="BD45">
            <v>25</v>
          </cell>
          <cell r="BE45">
            <v>66</v>
          </cell>
          <cell r="BF45">
            <v>886</v>
          </cell>
          <cell r="BG45">
            <v>747</v>
          </cell>
          <cell r="BH45">
            <v>-15.688487584650114</v>
          </cell>
          <cell r="BI45">
            <v>773</v>
          </cell>
          <cell r="BJ45">
            <v>799</v>
          </cell>
          <cell r="BK45">
            <v>825</v>
          </cell>
          <cell r="BL45">
            <v>850</v>
          </cell>
          <cell r="BM45">
            <v>13.788487282463187</v>
          </cell>
          <cell r="BN45">
            <v>103</v>
          </cell>
          <cell r="BO45">
            <v>555</v>
          </cell>
          <cell r="BP45">
            <v>463</v>
          </cell>
          <cell r="BQ45">
            <v>-16.576576576576578</v>
          </cell>
          <cell r="BR45">
            <v>477</v>
          </cell>
          <cell r="BS45">
            <v>492</v>
          </cell>
          <cell r="BT45">
            <v>506</v>
          </cell>
          <cell r="BU45">
            <v>520</v>
          </cell>
          <cell r="BV45">
            <v>12.311015118790497</v>
          </cell>
          <cell r="BW45">
            <v>57</v>
          </cell>
          <cell r="BX45">
            <v>1089.9879496698486</v>
          </cell>
        </row>
        <row r="46">
          <cell r="B46">
            <v>5974</v>
          </cell>
          <cell r="C46" t="str">
            <v>KASBA MEHSI</v>
          </cell>
          <cell r="D46">
            <v>79.730856199999991</v>
          </cell>
          <cell r="E46">
            <v>81.970557899999989</v>
          </cell>
          <cell r="F46">
            <v>2.8090776980769436</v>
          </cell>
          <cell r="G46">
            <v>91</v>
          </cell>
          <cell r="H46">
            <v>101</v>
          </cell>
          <cell r="I46">
            <v>111</v>
          </cell>
          <cell r="J46">
            <v>120</v>
          </cell>
          <cell r="K46">
            <v>46.394026189737595</v>
          </cell>
          <cell r="L46">
            <v>38.029442100000011</v>
          </cell>
          <cell r="M46">
            <v>2201.2810447000002</v>
          </cell>
          <cell r="N46">
            <v>2048.1613208000003</v>
          </cell>
          <cell r="O46">
            <v>-6.9559370562275307</v>
          </cell>
          <cell r="P46">
            <v>2111</v>
          </cell>
          <cell r="Q46">
            <v>2174</v>
          </cell>
          <cell r="R46">
            <v>2237</v>
          </cell>
          <cell r="S46">
            <v>2300</v>
          </cell>
          <cell r="T46">
            <v>12.295841965301488</v>
          </cell>
          <cell r="U46">
            <v>251.83867919999966</v>
          </cell>
          <cell r="V46">
            <v>2802.4142308999999</v>
          </cell>
          <cell r="W46">
            <v>2687.6594487000002</v>
          </cell>
          <cell r="X46">
            <v>-4.0948543914275657</v>
          </cell>
          <cell r="Y46">
            <v>2771</v>
          </cell>
          <cell r="Z46">
            <v>2854</v>
          </cell>
          <cell r="AA46">
            <v>2937</v>
          </cell>
          <cell r="AB46">
            <v>3020</v>
          </cell>
          <cell r="AC46">
            <v>12.365426410728871</v>
          </cell>
          <cell r="AD46">
            <v>332.34055129999979</v>
          </cell>
          <cell r="AE46">
            <v>521.40232999999978</v>
          </cell>
          <cell r="AF46">
            <v>557.52756999999997</v>
          </cell>
          <cell r="AG46">
            <v>6.9284769018965084</v>
          </cell>
          <cell r="AH46">
            <v>568</v>
          </cell>
          <cell r="AI46">
            <v>579</v>
          </cell>
          <cell r="AJ46">
            <v>590</v>
          </cell>
          <cell r="AK46">
            <v>600</v>
          </cell>
          <cell r="AL46">
            <v>7.6179963620453846</v>
          </cell>
          <cell r="AM46">
            <v>42.472430000000031</v>
          </cell>
          <cell r="AN46">
            <v>396.71445909999994</v>
          </cell>
          <cell r="AO46">
            <v>475.71149200000002</v>
          </cell>
          <cell r="AP46">
            <v>19.912819179622407</v>
          </cell>
          <cell r="AQ46">
            <v>514</v>
          </cell>
          <cell r="AR46">
            <v>553</v>
          </cell>
          <cell r="AS46">
            <v>592</v>
          </cell>
          <cell r="AT46">
            <v>630</v>
          </cell>
          <cell r="AU46">
            <v>32.433210169326742</v>
          </cell>
          <cell r="AV46">
            <v>154.28850799999998</v>
          </cell>
          <cell r="AW46">
            <v>141</v>
          </cell>
          <cell r="AX46">
            <v>156</v>
          </cell>
          <cell r="AY46">
            <v>10.638297872340425</v>
          </cell>
          <cell r="AZ46">
            <v>167</v>
          </cell>
          <cell r="BA46">
            <v>178</v>
          </cell>
          <cell r="BB46">
            <v>189</v>
          </cell>
          <cell r="BC46">
            <v>200</v>
          </cell>
          <cell r="BD46">
            <v>28.205128205128204</v>
          </cell>
          <cell r="BE46">
            <v>44</v>
          </cell>
          <cell r="BF46">
            <v>114.99999999999999</v>
          </cell>
          <cell r="BG46">
            <v>146</v>
          </cell>
          <cell r="BH46">
            <v>26.956521739130448</v>
          </cell>
          <cell r="BI46">
            <v>160</v>
          </cell>
          <cell r="BJ46">
            <v>173</v>
          </cell>
          <cell r="BK46">
            <v>187</v>
          </cell>
          <cell r="BL46">
            <v>200</v>
          </cell>
          <cell r="BM46">
            <v>36.986301369863014</v>
          </cell>
          <cell r="BN46">
            <v>54</v>
          </cell>
          <cell r="BO46">
            <v>140</v>
          </cell>
          <cell r="BP46">
            <v>172</v>
          </cell>
          <cell r="BQ46">
            <v>22.857142857142858</v>
          </cell>
          <cell r="BR46">
            <v>187</v>
          </cell>
          <cell r="BS46">
            <v>201</v>
          </cell>
          <cell r="BT46">
            <v>216</v>
          </cell>
          <cell r="BU46">
            <v>230</v>
          </cell>
          <cell r="BV46">
            <v>33.720930232558139</v>
          </cell>
          <cell r="BW46">
            <v>58</v>
          </cell>
          <cell r="BX46">
            <v>67.979371353915425</v>
          </cell>
        </row>
        <row r="47">
          <cell r="B47">
            <v>6030</v>
          </cell>
          <cell r="C47" t="str">
            <v>JAGTAULI</v>
          </cell>
          <cell r="D47">
            <v>15.515762000000002</v>
          </cell>
          <cell r="E47">
            <v>11.2525721</v>
          </cell>
          <cell r="F47">
            <v>-27.476510016072698</v>
          </cell>
          <cell r="G47">
            <v>21</v>
          </cell>
          <cell r="H47">
            <v>31</v>
          </cell>
          <cell r="I47">
            <v>41</v>
          </cell>
          <cell r="J47">
            <v>50</v>
          </cell>
          <cell r="K47">
            <v>344.34285384405581</v>
          </cell>
          <cell r="L47">
            <v>38.747427899999998</v>
          </cell>
          <cell r="M47">
            <v>511.75524279999996</v>
          </cell>
          <cell r="N47">
            <v>649.63608439999996</v>
          </cell>
          <cell r="O47">
            <v>26.942731616310077</v>
          </cell>
          <cell r="P47">
            <v>712</v>
          </cell>
          <cell r="Q47">
            <v>775</v>
          </cell>
          <cell r="R47">
            <v>838</v>
          </cell>
          <cell r="S47">
            <v>900</v>
          </cell>
          <cell r="T47">
            <v>38.539102370096124</v>
          </cell>
          <cell r="U47">
            <v>250.36391560000004</v>
          </cell>
          <cell r="V47">
            <v>614.10538479999991</v>
          </cell>
          <cell r="W47">
            <v>752.9766565000001</v>
          </cell>
          <cell r="X47">
            <v>22.613589643938294</v>
          </cell>
          <cell r="Y47">
            <v>842</v>
          </cell>
          <cell r="Z47">
            <v>931</v>
          </cell>
          <cell r="AA47">
            <v>1020</v>
          </cell>
          <cell r="AB47">
            <v>1110</v>
          </cell>
          <cell r="AC47">
            <v>47.414928526406428</v>
          </cell>
          <cell r="AD47">
            <v>357.0233434999999</v>
          </cell>
          <cell r="AE47">
            <v>86.834379999999953</v>
          </cell>
          <cell r="AF47">
            <v>92.087999999999994</v>
          </cell>
          <cell r="AG47">
            <v>6.0501612379797534</v>
          </cell>
          <cell r="AH47">
            <v>109</v>
          </cell>
          <cell r="AI47">
            <v>126</v>
          </cell>
          <cell r="AJ47">
            <v>143</v>
          </cell>
          <cell r="AK47">
            <v>160</v>
          </cell>
          <cell r="AL47">
            <v>73.746850838328569</v>
          </cell>
          <cell r="AM47">
            <v>67.912000000000006</v>
          </cell>
          <cell r="AN47">
            <v>40.112977899999997</v>
          </cell>
          <cell r="AO47">
            <v>65.467720799999995</v>
          </cell>
          <cell r="AP47">
            <v>63.208328644181762</v>
          </cell>
          <cell r="AQ47">
            <v>104</v>
          </cell>
          <cell r="AR47">
            <v>143</v>
          </cell>
          <cell r="AS47">
            <v>182</v>
          </cell>
          <cell r="AT47">
            <v>220</v>
          </cell>
          <cell r="AU47">
            <v>236.04346892125199</v>
          </cell>
          <cell r="AV47">
            <v>154.5322792</v>
          </cell>
          <cell r="AW47">
            <v>22</v>
          </cell>
          <cell r="AX47">
            <v>38</v>
          </cell>
          <cell r="AY47">
            <v>72.727272727272734</v>
          </cell>
          <cell r="AZ47">
            <v>54</v>
          </cell>
          <cell r="BA47">
            <v>69</v>
          </cell>
          <cell r="BB47">
            <v>85</v>
          </cell>
          <cell r="BC47">
            <v>100</v>
          </cell>
          <cell r="BD47">
            <v>163.15789473684211</v>
          </cell>
          <cell r="BE47">
            <v>62</v>
          </cell>
          <cell r="BF47">
            <v>13</v>
          </cell>
          <cell r="BG47">
            <v>14.000000000000002</v>
          </cell>
          <cell r="BH47">
            <v>7.6923076923077058</v>
          </cell>
          <cell r="BI47">
            <v>23</v>
          </cell>
          <cell r="BJ47">
            <v>32</v>
          </cell>
          <cell r="BK47">
            <v>41</v>
          </cell>
          <cell r="BL47">
            <v>50</v>
          </cell>
          <cell r="BM47">
            <v>257.14285714285711</v>
          </cell>
          <cell r="BN47">
            <v>36</v>
          </cell>
          <cell r="BO47">
            <v>4</v>
          </cell>
          <cell r="BP47">
            <v>13</v>
          </cell>
          <cell r="BQ47">
            <v>225</v>
          </cell>
          <cell r="BR47">
            <v>27</v>
          </cell>
          <cell r="BS47">
            <v>42</v>
          </cell>
          <cell r="BT47">
            <v>56</v>
          </cell>
          <cell r="BU47">
            <v>70</v>
          </cell>
          <cell r="BV47">
            <v>438.46153846153845</v>
          </cell>
          <cell r="BW47">
            <v>57</v>
          </cell>
          <cell r="BX47">
            <v>7.9525505357935455E-2</v>
          </cell>
        </row>
        <row r="48">
          <cell r="B48">
            <v>7164</v>
          </cell>
          <cell r="C48" t="str">
            <v xml:space="preserve">NARAIPUR </v>
          </cell>
          <cell r="D48">
            <v>130.12657339999998</v>
          </cell>
          <cell r="E48">
            <v>186.2293918</v>
          </cell>
          <cell r="F48">
            <v>43.114036536983022</v>
          </cell>
          <cell r="G48">
            <v>195</v>
          </cell>
          <cell r="H48">
            <v>203</v>
          </cell>
          <cell r="I48">
            <v>211</v>
          </cell>
          <cell r="J48">
            <v>220</v>
          </cell>
          <cell r="K48">
            <v>18.133876652654138</v>
          </cell>
          <cell r="L48">
            <v>33.770608199999998</v>
          </cell>
          <cell r="M48">
            <v>4092.5387425999998</v>
          </cell>
          <cell r="N48">
            <v>5718.7935411000008</v>
          </cell>
          <cell r="O48">
            <v>39.737065444781528</v>
          </cell>
          <cell r="P48">
            <v>5862</v>
          </cell>
          <cell r="Q48">
            <v>6004</v>
          </cell>
          <cell r="R48">
            <v>6147</v>
          </cell>
          <cell r="S48">
            <v>6290</v>
          </cell>
          <cell r="T48">
            <v>9.9882336159687384</v>
          </cell>
          <cell r="U48">
            <v>571.20645889999923</v>
          </cell>
          <cell r="V48">
            <v>6452.1086759999998</v>
          </cell>
          <cell r="W48">
            <v>7801.9603128999997</v>
          </cell>
          <cell r="X48">
            <v>20.921092695184477</v>
          </cell>
          <cell r="Y48">
            <v>8041</v>
          </cell>
          <cell r="Z48">
            <v>8281</v>
          </cell>
          <cell r="AA48">
            <v>8521</v>
          </cell>
          <cell r="AB48">
            <v>8760</v>
          </cell>
          <cell r="AC48">
            <v>12.279473987017699</v>
          </cell>
          <cell r="AD48">
            <v>958.03968710000026</v>
          </cell>
          <cell r="AE48">
            <v>2229.4433600000002</v>
          </cell>
          <cell r="AF48">
            <v>1896.9373800000001</v>
          </cell>
          <cell r="AG48">
            <v>-14.914304887297074</v>
          </cell>
          <cell r="AH48">
            <v>1985</v>
          </cell>
          <cell r="AI48">
            <v>2073</v>
          </cell>
          <cell r="AJ48">
            <v>2161</v>
          </cell>
          <cell r="AK48">
            <v>2250</v>
          </cell>
          <cell r="AL48">
            <v>18.612244332493461</v>
          </cell>
          <cell r="AM48">
            <v>353.06261999999992</v>
          </cell>
          <cell r="AN48">
            <v>1013.0166974</v>
          </cell>
          <cell r="AO48">
            <v>1348.3803854</v>
          </cell>
          <cell r="AP48">
            <v>33.105445237056962</v>
          </cell>
          <cell r="AQ48">
            <v>1411</v>
          </cell>
          <cell r="AR48">
            <v>1474</v>
          </cell>
          <cell r="AS48">
            <v>1537</v>
          </cell>
          <cell r="AT48">
            <v>1600</v>
          </cell>
          <cell r="AU48">
            <v>18.660877696270884</v>
          </cell>
          <cell r="AV48">
            <v>251.61961459999998</v>
          </cell>
          <cell r="AW48">
            <v>169</v>
          </cell>
          <cell r="AX48">
            <v>286</v>
          </cell>
          <cell r="AY48">
            <v>69.230769230769226</v>
          </cell>
          <cell r="AZ48">
            <v>302</v>
          </cell>
          <cell r="BA48">
            <v>318</v>
          </cell>
          <cell r="BB48">
            <v>334</v>
          </cell>
          <cell r="BC48">
            <v>350</v>
          </cell>
          <cell r="BD48">
            <v>22.37762237762238</v>
          </cell>
          <cell r="BE48">
            <v>64</v>
          </cell>
          <cell r="BF48">
            <v>488</v>
          </cell>
          <cell r="BG48">
            <v>559</v>
          </cell>
          <cell r="BH48">
            <v>14.549180327868854</v>
          </cell>
          <cell r="BI48">
            <v>582</v>
          </cell>
          <cell r="BJ48">
            <v>605</v>
          </cell>
          <cell r="BK48">
            <v>628</v>
          </cell>
          <cell r="BL48">
            <v>650</v>
          </cell>
          <cell r="BM48">
            <v>16.279069767441861</v>
          </cell>
          <cell r="BN48">
            <v>91</v>
          </cell>
          <cell r="BO48">
            <v>346</v>
          </cell>
          <cell r="BP48">
            <v>495</v>
          </cell>
          <cell r="BQ48">
            <v>43.063583815028899</v>
          </cell>
          <cell r="BR48">
            <v>521</v>
          </cell>
          <cell r="BS48">
            <v>548</v>
          </cell>
          <cell r="BT48">
            <v>574</v>
          </cell>
          <cell r="BU48">
            <v>600</v>
          </cell>
          <cell r="BV48">
            <v>21.212121212121211</v>
          </cell>
          <cell r="BW48">
            <v>105</v>
          </cell>
          <cell r="BX48">
            <v>422.27162760541523</v>
          </cell>
        </row>
        <row r="49">
          <cell r="B49">
            <v>7211</v>
          </cell>
          <cell r="C49" t="str">
            <v>CHAKIYA</v>
          </cell>
          <cell r="D49">
            <v>208.7767862</v>
          </cell>
          <cell r="E49">
            <v>321.91931319999998</v>
          </cell>
          <cell r="F49">
            <v>54.193059036560626</v>
          </cell>
          <cell r="G49">
            <v>341</v>
          </cell>
          <cell r="H49">
            <v>361</v>
          </cell>
          <cell r="I49">
            <v>381</v>
          </cell>
          <cell r="J49">
            <v>400</v>
          </cell>
          <cell r="K49">
            <v>24.254738252218672</v>
          </cell>
          <cell r="L49">
            <v>78.080686800000024</v>
          </cell>
          <cell r="M49">
            <v>5712.6287904999999</v>
          </cell>
          <cell r="N49">
            <v>6931.6204303000004</v>
          </cell>
          <cell r="O49">
            <v>21.338541055339739</v>
          </cell>
          <cell r="P49">
            <v>7124</v>
          </cell>
          <cell r="Q49">
            <v>7316</v>
          </cell>
          <cell r="R49">
            <v>7508</v>
          </cell>
          <cell r="S49">
            <v>7700</v>
          </cell>
          <cell r="T49">
            <v>11.085136259642885</v>
          </cell>
          <cell r="U49">
            <v>768.37956969999959</v>
          </cell>
          <cell r="V49">
            <v>7516.1806266999993</v>
          </cell>
          <cell r="W49">
            <v>8880.9411435000002</v>
          </cell>
          <cell r="X49">
            <v>18.157633305829734</v>
          </cell>
          <cell r="Y49">
            <v>9123</v>
          </cell>
          <cell r="Z49">
            <v>9365</v>
          </cell>
          <cell r="AA49">
            <v>9607</v>
          </cell>
          <cell r="AB49">
            <v>9850</v>
          </cell>
          <cell r="AC49">
            <v>10.911668491455529</v>
          </cell>
          <cell r="AD49">
            <v>969.05885649999982</v>
          </cell>
          <cell r="AE49">
            <v>1594.7750499999993</v>
          </cell>
          <cell r="AF49">
            <v>1627.4014</v>
          </cell>
          <cell r="AG49">
            <v>2.0458277172069312</v>
          </cell>
          <cell r="AH49">
            <v>1658</v>
          </cell>
          <cell r="AI49">
            <v>1689</v>
          </cell>
          <cell r="AJ49">
            <v>1720</v>
          </cell>
          <cell r="AK49">
            <v>1750</v>
          </cell>
          <cell r="AL49">
            <v>7.5333964933297972</v>
          </cell>
          <cell r="AM49">
            <v>122.59860000000003</v>
          </cell>
          <cell r="AN49">
            <v>529.39056960000005</v>
          </cell>
          <cell r="AO49">
            <v>605.44001630000002</v>
          </cell>
          <cell r="AP49">
            <v>14.365470612266828</v>
          </cell>
          <cell r="AQ49">
            <v>679</v>
          </cell>
          <cell r="AR49">
            <v>753</v>
          </cell>
          <cell r="AS49">
            <v>827</v>
          </cell>
          <cell r="AT49">
            <v>900</v>
          </cell>
          <cell r="AU49">
            <v>48.652215871050601</v>
          </cell>
          <cell r="AV49">
            <v>294.55998369999998</v>
          </cell>
          <cell r="AW49">
            <v>140</v>
          </cell>
          <cell r="AX49">
            <v>236</v>
          </cell>
          <cell r="AY49">
            <v>68.571428571428569</v>
          </cell>
          <cell r="AZ49">
            <v>252</v>
          </cell>
          <cell r="BA49">
            <v>268</v>
          </cell>
          <cell r="BB49">
            <v>284</v>
          </cell>
          <cell r="BC49">
            <v>300</v>
          </cell>
          <cell r="BD49">
            <v>27.118644067796613</v>
          </cell>
          <cell r="BE49">
            <v>64</v>
          </cell>
          <cell r="BF49">
            <v>293</v>
          </cell>
          <cell r="BG49">
            <v>248</v>
          </cell>
          <cell r="BH49">
            <v>-15.358361774744026</v>
          </cell>
          <cell r="BI49">
            <v>261</v>
          </cell>
          <cell r="BJ49">
            <v>274</v>
          </cell>
          <cell r="BK49">
            <v>287</v>
          </cell>
          <cell r="BL49">
            <v>300</v>
          </cell>
          <cell r="BM49">
            <v>20.967741935483872</v>
          </cell>
          <cell r="BN49">
            <v>52</v>
          </cell>
          <cell r="BO49">
            <v>96</v>
          </cell>
          <cell r="BP49">
            <v>113.99999999999999</v>
          </cell>
          <cell r="BQ49">
            <v>18.749999999999986</v>
          </cell>
          <cell r="BR49">
            <v>161</v>
          </cell>
          <cell r="BS49">
            <v>207</v>
          </cell>
          <cell r="BT49">
            <v>254</v>
          </cell>
          <cell r="BU49">
            <v>300</v>
          </cell>
          <cell r="BV49">
            <v>163.15789473684211</v>
          </cell>
          <cell r="BW49">
            <v>186</v>
          </cell>
          <cell r="BX49">
            <v>111.23426221487544</v>
          </cell>
        </row>
        <row r="50">
          <cell r="B50">
            <v>7212</v>
          </cell>
          <cell r="C50" t="str">
            <v>NARKATIYAGANJ</v>
          </cell>
          <cell r="D50">
            <v>151.10092449999999</v>
          </cell>
          <cell r="E50">
            <v>227.41589669999996</v>
          </cell>
          <cell r="F50">
            <v>50.505959809663494</v>
          </cell>
          <cell r="G50">
            <v>246</v>
          </cell>
          <cell r="H50">
            <v>264</v>
          </cell>
          <cell r="I50">
            <v>282</v>
          </cell>
          <cell r="J50">
            <v>300</v>
          </cell>
          <cell r="K50">
            <v>31.916899545395786</v>
          </cell>
          <cell r="L50">
            <v>72.584103300000038</v>
          </cell>
          <cell r="M50">
            <v>4479.6482076000002</v>
          </cell>
          <cell r="N50">
            <v>5241.6661457999999</v>
          </cell>
          <cell r="O50">
            <v>17.01066474164621</v>
          </cell>
          <cell r="P50">
            <v>5381</v>
          </cell>
          <cell r="Q50">
            <v>5521</v>
          </cell>
          <cell r="R50">
            <v>5661</v>
          </cell>
          <cell r="S50">
            <v>5800</v>
          </cell>
          <cell r="T50">
            <v>10.651839294407893</v>
          </cell>
          <cell r="U50">
            <v>558.33385420000013</v>
          </cell>
          <cell r="V50">
            <v>6061.7342621000007</v>
          </cell>
          <cell r="W50">
            <v>6963.6547698000004</v>
          </cell>
          <cell r="X50">
            <v>14.878918618044835</v>
          </cell>
          <cell r="Y50">
            <v>7148</v>
          </cell>
          <cell r="Z50">
            <v>7332</v>
          </cell>
          <cell r="AA50">
            <v>7516</v>
          </cell>
          <cell r="AB50">
            <v>7700</v>
          </cell>
          <cell r="AC50">
            <v>10.57412026502784</v>
          </cell>
          <cell r="AD50">
            <v>736.34523019999961</v>
          </cell>
          <cell r="AE50">
            <v>1430.9851300000005</v>
          </cell>
          <cell r="AF50">
            <v>1494.5727273</v>
          </cell>
          <cell r="AG50">
            <v>4.4436239040443066</v>
          </cell>
          <cell r="AH50">
            <v>1521</v>
          </cell>
          <cell r="AI50">
            <v>1547</v>
          </cell>
          <cell r="AJ50">
            <v>1573</v>
          </cell>
          <cell r="AK50">
            <v>1600</v>
          </cell>
          <cell r="AL50">
            <v>7.0540075283227077</v>
          </cell>
          <cell r="AM50">
            <v>105.4272727</v>
          </cell>
          <cell r="AN50">
            <v>1927.5857200999999</v>
          </cell>
          <cell r="AO50">
            <v>1836.7830691999998</v>
          </cell>
          <cell r="AP50">
            <v>-4.7106932756946049</v>
          </cell>
          <cell r="AQ50">
            <v>1895</v>
          </cell>
          <cell r="AR50">
            <v>1953</v>
          </cell>
          <cell r="AS50">
            <v>2011</v>
          </cell>
          <cell r="AT50">
            <v>2070</v>
          </cell>
          <cell r="AU50">
            <v>12.697031822139808</v>
          </cell>
          <cell r="AV50">
            <v>233.21693080000023</v>
          </cell>
          <cell r="AW50">
            <v>445</v>
          </cell>
          <cell r="AX50">
            <v>436.00000000000006</v>
          </cell>
          <cell r="AY50">
            <v>-2.0224719101123467</v>
          </cell>
          <cell r="AZ50">
            <v>457</v>
          </cell>
          <cell r="BA50">
            <v>478</v>
          </cell>
          <cell r="BB50">
            <v>499</v>
          </cell>
          <cell r="BC50">
            <v>520</v>
          </cell>
          <cell r="BD50">
            <v>19.266055045871546</v>
          </cell>
          <cell r="BE50">
            <v>83.999999999999943</v>
          </cell>
          <cell r="BF50">
            <v>342</v>
          </cell>
          <cell r="BG50">
            <v>320</v>
          </cell>
          <cell r="BH50">
            <v>-6.4327485380116958</v>
          </cell>
          <cell r="BI50">
            <v>333</v>
          </cell>
          <cell r="BJ50">
            <v>345</v>
          </cell>
          <cell r="BK50">
            <v>358</v>
          </cell>
          <cell r="BL50">
            <v>370</v>
          </cell>
          <cell r="BM50">
            <v>15.625</v>
          </cell>
          <cell r="BN50">
            <v>50</v>
          </cell>
          <cell r="BO50">
            <v>1140</v>
          </cell>
          <cell r="BP50">
            <v>1080</v>
          </cell>
          <cell r="BQ50">
            <v>-5.2631578947368416</v>
          </cell>
          <cell r="BR50">
            <v>1105</v>
          </cell>
          <cell r="BS50">
            <v>1130</v>
          </cell>
          <cell r="BT50">
            <v>1155</v>
          </cell>
          <cell r="BU50">
            <v>1180</v>
          </cell>
          <cell r="BV50">
            <v>9.2592592592592595</v>
          </cell>
          <cell r="BW50">
            <v>100</v>
          </cell>
          <cell r="BX50">
            <v>469.94464132109579</v>
          </cell>
        </row>
        <row r="51">
          <cell r="B51">
            <v>7214</v>
          </cell>
          <cell r="C51" t="str">
            <v>SURSAND</v>
          </cell>
          <cell r="D51">
            <v>184.4738332</v>
          </cell>
          <cell r="E51">
            <v>150.79995580000002</v>
          </cell>
          <cell r="F51">
            <v>-18.254012949084196</v>
          </cell>
          <cell r="G51">
            <v>163</v>
          </cell>
          <cell r="H51">
            <v>175</v>
          </cell>
          <cell r="I51">
            <v>187</v>
          </cell>
          <cell r="J51">
            <v>200</v>
          </cell>
          <cell r="K51">
            <v>32.626033568107964</v>
          </cell>
          <cell r="L51">
            <v>49.200044199999979</v>
          </cell>
          <cell r="M51">
            <v>4149.0965916000005</v>
          </cell>
          <cell r="N51">
            <v>3865.4025213</v>
          </cell>
          <cell r="O51">
            <v>-6.837490138801531</v>
          </cell>
          <cell r="P51">
            <v>3974</v>
          </cell>
          <cell r="Q51">
            <v>4083</v>
          </cell>
          <cell r="R51">
            <v>4192</v>
          </cell>
          <cell r="S51">
            <v>4300</v>
          </cell>
          <cell r="T51">
            <v>11.24326577387955</v>
          </cell>
          <cell r="U51">
            <v>434.59747870000001</v>
          </cell>
          <cell r="V51">
            <v>4715.6662248000002</v>
          </cell>
          <cell r="W51">
            <v>4413.8785770999993</v>
          </cell>
          <cell r="X51">
            <v>-6.3996821088159228</v>
          </cell>
          <cell r="Y51">
            <v>4560</v>
          </cell>
          <cell r="Z51">
            <v>4707</v>
          </cell>
          <cell r="AA51">
            <v>4854</v>
          </cell>
          <cell r="AB51">
            <v>5000</v>
          </cell>
          <cell r="AC51">
            <v>13.279056337002668</v>
          </cell>
          <cell r="AD51">
            <v>586.12142290000065</v>
          </cell>
          <cell r="AE51">
            <v>382.09579999999977</v>
          </cell>
          <cell r="AF51">
            <v>397.67610000000002</v>
          </cell>
          <cell r="AG51">
            <v>4.0775899656578947</v>
          </cell>
          <cell r="AH51">
            <v>423</v>
          </cell>
          <cell r="AI51">
            <v>449</v>
          </cell>
          <cell r="AJ51">
            <v>475</v>
          </cell>
          <cell r="AK51">
            <v>500</v>
          </cell>
          <cell r="AL51">
            <v>25.730462554827906</v>
          </cell>
          <cell r="AM51">
            <v>102.32389999999998</v>
          </cell>
          <cell r="AN51">
            <v>810.4298847</v>
          </cell>
          <cell r="AO51">
            <v>945.39005650000001</v>
          </cell>
          <cell r="AP51">
            <v>16.652911540886567</v>
          </cell>
          <cell r="AQ51">
            <v>982</v>
          </cell>
          <cell r="AR51">
            <v>1018</v>
          </cell>
          <cell r="AS51">
            <v>1054</v>
          </cell>
          <cell r="AT51">
            <v>1090</v>
          </cell>
          <cell r="AU51">
            <v>15.296325839873056</v>
          </cell>
          <cell r="AV51">
            <v>144.60994349999999</v>
          </cell>
          <cell r="AW51">
            <v>223</v>
          </cell>
          <cell r="AX51">
            <v>267</v>
          </cell>
          <cell r="AY51">
            <v>19.730941704035875</v>
          </cell>
          <cell r="AZ51">
            <v>280</v>
          </cell>
          <cell r="BA51">
            <v>294</v>
          </cell>
          <cell r="BB51">
            <v>307</v>
          </cell>
          <cell r="BC51">
            <v>320</v>
          </cell>
          <cell r="BD51">
            <v>19.850187265917604</v>
          </cell>
          <cell r="BE51">
            <v>53</v>
          </cell>
          <cell r="BF51">
            <v>346</v>
          </cell>
          <cell r="BG51">
            <v>308</v>
          </cell>
          <cell r="BH51">
            <v>-10.982658959537572</v>
          </cell>
          <cell r="BI51">
            <v>319</v>
          </cell>
          <cell r="BJ51">
            <v>329</v>
          </cell>
          <cell r="BK51">
            <v>340</v>
          </cell>
          <cell r="BL51">
            <v>350</v>
          </cell>
          <cell r="BM51">
            <v>13.636363636363637</v>
          </cell>
          <cell r="BN51">
            <v>42</v>
          </cell>
          <cell r="BO51">
            <v>234</v>
          </cell>
          <cell r="BP51">
            <v>362</v>
          </cell>
          <cell r="BQ51">
            <v>54.700854700854705</v>
          </cell>
          <cell r="BR51">
            <v>377</v>
          </cell>
          <cell r="BS51">
            <v>391</v>
          </cell>
          <cell r="BT51">
            <v>406</v>
          </cell>
          <cell r="BU51">
            <v>420</v>
          </cell>
          <cell r="BV51">
            <v>16.022099447513813</v>
          </cell>
          <cell r="BW51">
            <v>58</v>
          </cell>
          <cell r="BX51">
            <v>373.12370333198919</v>
          </cell>
        </row>
        <row r="52">
          <cell r="B52">
            <v>7323</v>
          </cell>
          <cell r="C52" t="str">
            <v>BHORE</v>
          </cell>
          <cell r="D52">
            <v>102.85742859999999</v>
          </cell>
          <cell r="E52">
            <v>108.08446060000003</v>
          </cell>
          <cell r="F52">
            <v>5.0818225490813376</v>
          </cell>
          <cell r="G52">
            <v>114</v>
          </cell>
          <cell r="H52">
            <v>119</v>
          </cell>
          <cell r="I52">
            <v>124</v>
          </cell>
          <cell r="J52">
            <v>130</v>
          </cell>
          <cell r="K52">
            <v>20.276309173716658</v>
          </cell>
          <cell r="L52">
            <v>21.915539399999972</v>
          </cell>
          <cell r="M52">
            <v>7414.4989066000007</v>
          </cell>
          <cell r="N52">
            <v>7822.2684931000003</v>
          </cell>
          <cell r="O52">
            <v>5.4996243392392214</v>
          </cell>
          <cell r="P52">
            <v>8029</v>
          </cell>
          <cell r="Q52">
            <v>8236</v>
          </cell>
          <cell r="R52">
            <v>8443</v>
          </cell>
          <cell r="S52">
            <v>8650</v>
          </cell>
          <cell r="T52">
            <v>10.581732238290455</v>
          </cell>
          <cell r="U52">
            <v>827.73150689999966</v>
          </cell>
          <cell r="V52">
            <v>8580.0154341999987</v>
          </cell>
          <cell r="W52">
            <v>9025.7180626999998</v>
          </cell>
          <cell r="X52">
            <v>5.194659985382164</v>
          </cell>
          <cell r="Y52">
            <v>9252</v>
          </cell>
          <cell r="Z52">
            <v>9478</v>
          </cell>
          <cell r="AA52">
            <v>9704</v>
          </cell>
          <cell r="AB52">
            <v>9930</v>
          </cell>
          <cell r="AC52">
            <v>10.018947312758057</v>
          </cell>
          <cell r="AD52">
            <v>904.28193730000021</v>
          </cell>
          <cell r="AE52">
            <v>1062.6590989999979</v>
          </cell>
          <cell r="AF52">
            <v>1095.3651090000001</v>
          </cell>
          <cell r="AG52">
            <v>3.0777518425974741</v>
          </cell>
          <cell r="AH52">
            <v>1109</v>
          </cell>
          <cell r="AI52">
            <v>1123</v>
          </cell>
          <cell r="AJ52">
            <v>1137</v>
          </cell>
          <cell r="AK52">
            <v>1150</v>
          </cell>
          <cell r="AL52">
            <v>4.9878246578328724</v>
          </cell>
          <cell r="AM52">
            <v>54.634890999999925</v>
          </cell>
          <cell r="AN52">
            <v>443.99516829999999</v>
          </cell>
          <cell r="AO52">
            <v>427.15432950000002</v>
          </cell>
          <cell r="AP52">
            <v>-3.7930229881738042</v>
          </cell>
          <cell r="AQ52">
            <v>463</v>
          </cell>
          <cell r="AR52">
            <v>499</v>
          </cell>
          <cell r="AS52">
            <v>535</v>
          </cell>
          <cell r="AT52">
            <v>570</v>
          </cell>
          <cell r="AU52">
            <v>33.441232040702047</v>
          </cell>
          <cell r="AV52">
            <v>142.84567049999998</v>
          </cell>
          <cell r="AW52">
            <v>147</v>
          </cell>
          <cell r="AX52">
            <v>159</v>
          </cell>
          <cell r="AY52">
            <v>8.1632653061224492</v>
          </cell>
          <cell r="AZ52">
            <v>169</v>
          </cell>
          <cell r="BA52">
            <v>180</v>
          </cell>
          <cell r="BB52">
            <v>190</v>
          </cell>
          <cell r="BC52">
            <v>200</v>
          </cell>
          <cell r="BD52">
            <v>25.786163522012576</v>
          </cell>
          <cell r="BE52">
            <v>41</v>
          </cell>
          <cell r="BF52">
            <v>199</v>
          </cell>
          <cell r="BG52">
            <v>143</v>
          </cell>
          <cell r="BH52">
            <v>-28.140703517587941</v>
          </cell>
          <cell r="BI52">
            <v>150</v>
          </cell>
          <cell r="BJ52">
            <v>157</v>
          </cell>
          <cell r="BK52">
            <v>164</v>
          </cell>
          <cell r="BL52">
            <v>170</v>
          </cell>
          <cell r="BM52">
            <v>18.881118881118883</v>
          </cell>
          <cell r="BN52">
            <v>27</v>
          </cell>
          <cell r="BO52">
            <v>97</v>
          </cell>
          <cell r="BP52">
            <v>124</v>
          </cell>
          <cell r="BQ52">
            <v>27.835051546391753</v>
          </cell>
          <cell r="BR52">
            <v>143</v>
          </cell>
          <cell r="BS52">
            <v>162</v>
          </cell>
          <cell r="BT52">
            <v>181</v>
          </cell>
          <cell r="BU52">
            <v>200</v>
          </cell>
          <cell r="BV52">
            <v>61.29032258064516</v>
          </cell>
          <cell r="BW52">
            <v>76</v>
          </cell>
          <cell r="BX52">
            <v>110.25608807035697</v>
          </cell>
        </row>
        <row r="53">
          <cell r="B53">
            <v>7958</v>
          </cell>
          <cell r="C53" t="str">
            <v>RAMPUR SAIDPUR RUNI</v>
          </cell>
          <cell r="D53">
            <v>68.42004080000001</v>
          </cell>
          <cell r="E53">
            <v>95.480861000000004</v>
          </cell>
          <cell r="F53">
            <v>39.551014415647629</v>
          </cell>
          <cell r="G53">
            <v>104</v>
          </cell>
          <cell r="H53">
            <v>113</v>
          </cell>
          <cell r="I53">
            <v>122</v>
          </cell>
          <cell r="J53">
            <v>130</v>
          </cell>
          <cell r="K53">
            <v>36.152940640114245</v>
          </cell>
          <cell r="L53">
            <v>34.519138999999996</v>
          </cell>
          <cell r="M53">
            <v>2207.8919596000001</v>
          </cell>
          <cell r="N53">
            <v>2697.8516036000001</v>
          </cell>
          <cell r="O53">
            <v>22.191287117543791</v>
          </cell>
          <cell r="P53">
            <v>2823</v>
          </cell>
          <cell r="Q53">
            <v>2949</v>
          </cell>
          <cell r="R53">
            <v>3075</v>
          </cell>
          <cell r="S53">
            <v>3200</v>
          </cell>
          <cell r="T53">
            <v>18.612899083475735</v>
          </cell>
          <cell r="U53">
            <v>502.14839639999991</v>
          </cell>
          <cell r="V53">
            <v>2756.4904304000002</v>
          </cell>
          <cell r="W53">
            <v>3328.8566045999996</v>
          </cell>
          <cell r="X53">
            <v>20.764308407809065</v>
          </cell>
          <cell r="Y53">
            <v>3479</v>
          </cell>
          <cell r="Z53">
            <v>3629</v>
          </cell>
          <cell r="AA53">
            <v>3779</v>
          </cell>
          <cell r="AB53">
            <v>3930</v>
          </cell>
          <cell r="AC53">
            <v>18.058554837396926</v>
          </cell>
          <cell r="AD53">
            <v>601.14339540000037</v>
          </cell>
          <cell r="AE53">
            <v>480.17843000000005</v>
          </cell>
          <cell r="AF53">
            <v>535.52413999999999</v>
          </cell>
          <cell r="AG53">
            <v>11.526071672982049</v>
          </cell>
          <cell r="AH53">
            <v>552</v>
          </cell>
          <cell r="AI53">
            <v>568</v>
          </cell>
          <cell r="AJ53">
            <v>584</v>
          </cell>
          <cell r="AK53">
            <v>600</v>
          </cell>
          <cell r="AL53">
            <v>12.039767245599799</v>
          </cell>
          <cell r="AM53">
            <v>64.475860000000011</v>
          </cell>
          <cell r="AN53">
            <v>409.88280159999994</v>
          </cell>
          <cell r="AO53">
            <v>527.38563590000001</v>
          </cell>
          <cell r="AP53">
            <v>28.667422453765155</v>
          </cell>
          <cell r="AQ53">
            <v>596</v>
          </cell>
          <cell r="AR53">
            <v>664</v>
          </cell>
          <cell r="AS53">
            <v>732</v>
          </cell>
          <cell r="AT53">
            <v>800</v>
          </cell>
          <cell r="AU53">
            <v>51.691655127234384</v>
          </cell>
          <cell r="AV53">
            <v>272.61436409999999</v>
          </cell>
          <cell r="AW53">
            <v>113.99999999999999</v>
          </cell>
          <cell r="AX53">
            <v>229</v>
          </cell>
          <cell r="AY53">
            <v>100.87719298245617</v>
          </cell>
          <cell r="AZ53">
            <v>259</v>
          </cell>
          <cell r="BA53">
            <v>290</v>
          </cell>
          <cell r="BB53">
            <v>320</v>
          </cell>
          <cell r="BC53">
            <v>350</v>
          </cell>
          <cell r="BD53">
            <v>52.838427947598255</v>
          </cell>
          <cell r="BE53">
            <v>121</v>
          </cell>
          <cell r="BF53">
            <v>105</v>
          </cell>
          <cell r="BG53">
            <v>120</v>
          </cell>
          <cell r="BH53">
            <v>14.285714285714285</v>
          </cell>
          <cell r="BI53">
            <v>128</v>
          </cell>
          <cell r="BJ53">
            <v>135</v>
          </cell>
          <cell r="BK53">
            <v>143</v>
          </cell>
          <cell r="BL53">
            <v>150</v>
          </cell>
          <cell r="BM53">
            <v>25</v>
          </cell>
          <cell r="BN53">
            <v>30</v>
          </cell>
          <cell r="BO53">
            <v>191</v>
          </cell>
          <cell r="BP53">
            <v>179</v>
          </cell>
          <cell r="BQ53">
            <v>-6.2827225130890056</v>
          </cell>
          <cell r="BR53">
            <v>209</v>
          </cell>
          <cell r="BS53">
            <v>240</v>
          </cell>
          <cell r="BT53">
            <v>270</v>
          </cell>
          <cell r="BU53">
            <v>300</v>
          </cell>
          <cell r="BV53">
            <v>67.597765363128488</v>
          </cell>
          <cell r="BW53">
            <v>121</v>
          </cell>
          <cell r="BX53">
            <v>153.74431823551453</v>
          </cell>
        </row>
        <row r="54">
          <cell r="B54">
            <v>8899</v>
          </cell>
          <cell r="C54" t="str">
            <v>BATHUA BAZAR</v>
          </cell>
          <cell r="D54">
            <v>87.636755099999988</v>
          </cell>
          <cell r="E54">
            <v>96.333746500000004</v>
          </cell>
          <cell r="F54">
            <v>9.9239085131302609</v>
          </cell>
          <cell r="G54">
            <v>105</v>
          </cell>
          <cell r="H54">
            <v>113</v>
          </cell>
          <cell r="I54">
            <v>121</v>
          </cell>
          <cell r="J54">
            <v>130</v>
          </cell>
          <cell r="K54">
            <v>34.947518105713861</v>
          </cell>
          <cell r="L54">
            <v>33.666253499999996</v>
          </cell>
          <cell r="M54">
            <v>2284.8781383999999</v>
          </cell>
          <cell r="N54">
            <v>2665.9687589</v>
          </cell>
          <cell r="O54">
            <v>16.678815998776251</v>
          </cell>
          <cell r="P54">
            <v>2749</v>
          </cell>
          <cell r="Q54">
            <v>2833</v>
          </cell>
          <cell r="R54">
            <v>2917</v>
          </cell>
          <cell r="S54">
            <v>3000</v>
          </cell>
          <cell r="T54">
            <v>12.529450691606151</v>
          </cell>
          <cell r="U54">
            <v>334.03124109999999</v>
          </cell>
          <cell r="V54">
            <v>2684.4793904000003</v>
          </cell>
          <cell r="W54">
            <v>3087.9253454000004</v>
          </cell>
          <cell r="X54">
            <v>15.028834136062589</v>
          </cell>
          <cell r="Y54">
            <v>3198</v>
          </cell>
          <cell r="Z54">
            <v>3309</v>
          </cell>
          <cell r="AA54">
            <v>3420</v>
          </cell>
          <cell r="AB54">
            <v>3530</v>
          </cell>
          <cell r="AC54">
            <v>14.316235179019024</v>
          </cell>
          <cell r="AD54">
            <v>442.07465459999958</v>
          </cell>
          <cell r="AE54">
            <v>311.96449690000043</v>
          </cell>
          <cell r="AF54">
            <v>325.62284</v>
          </cell>
          <cell r="AG54">
            <v>4.3781722714356572</v>
          </cell>
          <cell r="AH54">
            <v>344</v>
          </cell>
          <cell r="AI54">
            <v>363</v>
          </cell>
          <cell r="AJ54">
            <v>382</v>
          </cell>
          <cell r="AK54">
            <v>400</v>
          </cell>
          <cell r="AL54">
            <v>22.841505835401474</v>
          </cell>
          <cell r="AM54">
            <v>74.377160000000003</v>
          </cell>
          <cell r="AN54">
            <v>144.07116380000002</v>
          </cell>
          <cell r="AO54">
            <v>118.5319452</v>
          </cell>
          <cell r="AP54">
            <v>-17.726808006808106</v>
          </cell>
          <cell r="AQ54">
            <v>161</v>
          </cell>
          <cell r="AR54">
            <v>204</v>
          </cell>
          <cell r="AS54">
            <v>247</v>
          </cell>
          <cell r="AT54">
            <v>290</v>
          </cell>
          <cell r="AU54">
            <v>144.65978307424251</v>
          </cell>
          <cell r="AV54">
            <v>171.4680548</v>
          </cell>
          <cell r="AW54">
            <v>35</v>
          </cell>
          <cell r="AX54">
            <v>47</v>
          </cell>
          <cell r="AY54">
            <v>34.285714285714285</v>
          </cell>
          <cell r="AZ54">
            <v>53</v>
          </cell>
          <cell r="BA54">
            <v>59</v>
          </cell>
          <cell r="BB54">
            <v>65</v>
          </cell>
          <cell r="BC54">
            <v>70</v>
          </cell>
          <cell r="BD54">
            <v>48.936170212765958</v>
          </cell>
          <cell r="BE54">
            <v>23</v>
          </cell>
          <cell r="BF54">
            <v>42</v>
          </cell>
          <cell r="BG54">
            <v>21</v>
          </cell>
          <cell r="BH54">
            <v>-50</v>
          </cell>
          <cell r="BI54">
            <v>41</v>
          </cell>
          <cell r="BJ54">
            <v>61</v>
          </cell>
          <cell r="BK54">
            <v>81</v>
          </cell>
          <cell r="BL54">
            <v>100</v>
          </cell>
          <cell r="BM54">
            <v>376.1904761904762</v>
          </cell>
          <cell r="BN54">
            <v>79</v>
          </cell>
          <cell r="BO54">
            <v>67</v>
          </cell>
          <cell r="BP54">
            <v>49</v>
          </cell>
          <cell r="BQ54">
            <v>-26.865671641791042</v>
          </cell>
          <cell r="BR54">
            <v>67</v>
          </cell>
          <cell r="BS54">
            <v>85</v>
          </cell>
          <cell r="BT54">
            <v>103</v>
          </cell>
          <cell r="BU54">
            <v>120</v>
          </cell>
          <cell r="BV54">
            <v>144.89795918367346</v>
          </cell>
          <cell r="BW54">
            <v>71</v>
          </cell>
          <cell r="BX54">
            <v>2.7077503308731212</v>
          </cell>
        </row>
        <row r="55">
          <cell r="B55">
            <v>8902</v>
          </cell>
          <cell r="C55" t="str">
            <v>PUPRI</v>
          </cell>
          <cell r="D55">
            <v>446.68868169999996</v>
          </cell>
          <cell r="E55">
            <v>552.67878999999994</v>
          </cell>
          <cell r="F55">
            <v>23.727959234745924</v>
          </cell>
          <cell r="G55">
            <v>565</v>
          </cell>
          <cell r="H55">
            <v>576</v>
          </cell>
          <cell r="I55">
            <v>588</v>
          </cell>
          <cell r="J55">
            <v>600</v>
          </cell>
          <cell r="K55">
            <v>8.5621541582951046</v>
          </cell>
          <cell r="L55">
            <v>47.321210000000065</v>
          </cell>
          <cell r="M55">
            <v>1719.9052710000001</v>
          </cell>
          <cell r="N55">
            <v>1966.4940898</v>
          </cell>
          <cell r="O55">
            <v>14.33734886204671</v>
          </cell>
          <cell r="P55">
            <v>2025</v>
          </cell>
          <cell r="Q55">
            <v>2083</v>
          </cell>
          <cell r="R55">
            <v>2141</v>
          </cell>
          <cell r="S55">
            <v>2200</v>
          </cell>
          <cell r="T55">
            <v>11.87422384898947</v>
          </cell>
          <cell r="U55">
            <v>233.50591020000002</v>
          </cell>
          <cell r="V55">
            <v>2606.7095627000003</v>
          </cell>
          <cell r="W55">
            <v>3010.6657698000004</v>
          </cell>
          <cell r="X55">
            <v>15.496786173661278</v>
          </cell>
          <cell r="Y55">
            <v>3108</v>
          </cell>
          <cell r="Z55">
            <v>3205</v>
          </cell>
          <cell r="AA55">
            <v>3302</v>
          </cell>
          <cell r="AB55">
            <v>3400</v>
          </cell>
          <cell r="AC55">
            <v>12.931831693355429</v>
          </cell>
          <cell r="AD55">
            <v>389.33423019999964</v>
          </cell>
          <cell r="AE55">
            <v>440.11561000000029</v>
          </cell>
          <cell r="AF55">
            <v>491.49288999999999</v>
          </cell>
          <cell r="AG55">
            <v>11.673587310388664</v>
          </cell>
          <cell r="AH55">
            <v>519</v>
          </cell>
          <cell r="AI55">
            <v>546</v>
          </cell>
          <cell r="AJ55">
            <v>573</v>
          </cell>
          <cell r="AK55">
            <v>600</v>
          </cell>
          <cell r="AL55">
            <v>22.077045712706042</v>
          </cell>
          <cell r="AM55">
            <v>108.50711000000001</v>
          </cell>
          <cell r="AN55">
            <v>564.97702879999997</v>
          </cell>
          <cell r="AO55">
            <v>660.60783659999993</v>
          </cell>
          <cell r="AP55">
            <v>16.926494870617642</v>
          </cell>
          <cell r="AQ55">
            <v>720</v>
          </cell>
          <cell r="AR55">
            <v>780</v>
          </cell>
          <cell r="AS55">
            <v>840</v>
          </cell>
          <cell r="AT55">
            <v>900</v>
          </cell>
          <cell r="AU55">
            <v>36.238165843157077</v>
          </cell>
          <cell r="AV55">
            <v>239.39216340000007</v>
          </cell>
          <cell r="AW55">
            <v>180</v>
          </cell>
          <cell r="AX55">
            <v>227</v>
          </cell>
          <cell r="AY55">
            <v>26.111111111111111</v>
          </cell>
          <cell r="AZ55">
            <v>245</v>
          </cell>
          <cell r="BA55">
            <v>264</v>
          </cell>
          <cell r="BB55">
            <v>282</v>
          </cell>
          <cell r="BC55">
            <v>300</v>
          </cell>
          <cell r="BD55">
            <v>32.158590308370044</v>
          </cell>
          <cell r="BE55">
            <v>73</v>
          </cell>
          <cell r="BF55">
            <v>40</v>
          </cell>
          <cell r="BG55">
            <v>41</v>
          </cell>
          <cell r="BH55">
            <v>2.5</v>
          </cell>
          <cell r="BI55">
            <v>56</v>
          </cell>
          <cell r="BJ55">
            <v>71</v>
          </cell>
          <cell r="BK55">
            <v>86</v>
          </cell>
          <cell r="BL55">
            <v>100</v>
          </cell>
          <cell r="BM55">
            <v>143.90243902439025</v>
          </cell>
          <cell r="BN55">
            <v>59</v>
          </cell>
          <cell r="BO55">
            <v>344</v>
          </cell>
          <cell r="BP55">
            <v>392</v>
          </cell>
          <cell r="BQ55">
            <v>13.953488372093023</v>
          </cell>
          <cell r="BR55">
            <v>419</v>
          </cell>
          <cell r="BS55">
            <v>446</v>
          </cell>
          <cell r="BT55">
            <v>473</v>
          </cell>
          <cell r="BU55">
            <v>500</v>
          </cell>
          <cell r="BV55">
            <v>27.551020408163264</v>
          </cell>
          <cell r="BW55">
            <v>108</v>
          </cell>
          <cell r="BX55">
            <v>128.82583566452982</v>
          </cell>
        </row>
        <row r="56">
          <cell r="B56">
            <v>9024</v>
          </cell>
          <cell r="C56" t="str">
            <v>SITAMARHI DUMRA</v>
          </cell>
          <cell r="D56">
            <v>646.52522269999997</v>
          </cell>
          <cell r="E56">
            <v>2638.0614930999996</v>
          </cell>
          <cell r="F56">
            <v>308.03690257945442</v>
          </cell>
          <cell r="G56">
            <v>2679</v>
          </cell>
          <cell r="H56">
            <v>2719</v>
          </cell>
          <cell r="I56">
            <v>2759</v>
          </cell>
          <cell r="J56">
            <v>2800</v>
          </cell>
          <cell r="K56">
            <v>6.1385417786340408</v>
          </cell>
          <cell r="L56">
            <v>161.93850690000045</v>
          </cell>
          <cell r="M56">
            <v>1471.9145709000002</v>
          </cell>
          <cell r="N56">
            <v>1589.4154772000002</v>
          </cell>
          <cell r="O56">
            <v>7.9828618197694876</v>
          </cell>
          <cell r="P56">
            <v>1642</v>
          </cell>
          <cell r="Q56">
            <v>1695</v>
          </cell>
          <cell r="R56">
            <v>1748</v>
          </cell>
          <cell r="S56">
            <v>1800</v>
          </cell>
          <cell r="T56">
            <v>13.249180332066279</v>
          </cell>
          <cell r="U56">
            <v>210.58452279999983</v>
          </cell>
          <cell r="V56">
            <v>2591.3534936000001</v>
          </cell>
          <cell r="W56">
            <v>4887.3224642000005</v>
          </cell>
          <cell r="X56">
            <v>88.601149023877824</v>
          </cell>
          <cell r="Y56">
            <v>5023</v>
          </cell>
          <cell r="Z56">
            <v>5159</v>
          </cell>
          <cell r="AA56">
            <v>5295</v>
          </cell>
          <cell r="AB56">
            <v>5430</v>
          </cell>
          <cell r="AC56">
            <v>11.10378003037763</v>
          </cell>
          <cell r="AD56">
            <v>542.67753579999953</v>
          </cell>
          <cell r="AE56">
            <v>472.91369999999995</v>
          </cell>
          <cell r="AF56">
            <v>659.84549389999995</v>
          </cell>
          <cell r="AG56">
            <v>39.527675747181782</v>
          </cell>
          <cell r="AH56">
            <v>702</v>
          </cell>
          <cell r="AI56">
            <v>745</v>
          </cell>
          <cell r="AJ56">
            <v>788</v>
          </cell>
          <cell r="AK56">
            <v>830</v>
          </cell>
          <cell r="AL56">
            <v>25.787022518606012</v>
          </cell>
          <cell r="AM56">
            <v>170.15450610000005</v>
          </cell>
          <cell r="AN56">
            <v>479.79065960000003</v>
          </cell>
          <cell r="AO56">
            <v>649.95064760000002</v>
          </cell>
          <cell r="AP56">
            <v>35.465464905436434</v>
          </cell>
          <cell r="AQ56">
            <v>737</v>
          </cell>
          <cell r="AR56">
            <v>825</v>
          </cell>
          <cell r="AS56">
            <v>913</v>
          </cell>
          <cell r="AT56">
            <v>1000</v>
          </cell>
          <cell r="AU56">
            <v>53.857835774545038</v>
          </cell>
          <cell r="AV56">
            <v>350.04935239999998</v>
          </cell>
          <cell r="AW56">
            <v>123</v>
          </cell>
          <cell r="AX56">
            <v>206.99999999999997</v>
          </cell>
          <cell r="AY56">
            <v>68.292682926829244</v>
          </cell>
          <cell r="AZ56">
            <v>230</v>
          </cell>
          <cell r="BA56">
            <v>254</v>
          </cell>
          <cell r="BB56">
            <v>277</v>
          </cell>
          <cell r="BC56">
            <v>300</v>
          </cell>
          <cell r="BD56">
            <v>44.927536231884076</v>
          </cell>
          <cell r="BE56">
            <v>93.000000000000028</v>
          </cell>
          <cell r="BF56">
            <v>73</v>
          </cell>
          <cell r="BG56">
            <v>71</v>
          </cell>
          <cell r="BH56">
            <v>-2.7397260273972601</v>
          </cell>
          <cell r="BI56">
            <v>91</v>
          </cell>
          <cell r="BJ56">
            <v>111</v>
          </cell>
          <cell r="BK56">
            <v>131</v>
          </cell>
          <cell r="BL56">
            <v>150</v>
          </cell>
          <cell r="BM56">
            <v>111.26760563380282</v>
          </cell>
          <cell r="BN56">
            <v>79</v>
          </cell>
          <cell r="BO56">
            <v>283</v>
          </cell>
          <cell r="BP56">
            <v>371</v>
          </cell>
          <cell r="BQ56">
            <v>31.095406360424029</v>
          </cell>
          <cell r="BR56">
            <v>416</v>
          </cell>
          <cell r="BS56">
            <v>461</v>
          </cell>
          <cell r="BT56">
            <v>506</v>
          </cell>
          <cell r="BU56">
            <v>550</v>
          </cell>
          <cell r="BV56">
            <v>48.247978436657682</v>
          </cell>
          <cell r="BW56">
            <v>179</v>
          </cell>
          <cell r="BX56">
            <v>158.48510285337005</v>
          </cell>
        </row>
        <row r="57">
          <cell r="B57">
            <v>9881</v>
          </cell>
          <cell r="C57" t="str">
            <v>BARIYARPUR</v>
          </cell>
          <cell r="D57">
            <v>242.00843339999997</v>
          </cell>
          <cell r="E57">
            <v>463.52041539999999</v>
          </cell>
          <cell r="F57">
            <v>91.530687128525514</v>
          </cell>
          <cell r="G57">
            <v>473</v>
          </cell>
          <cell r="H57">
            <v>482</v>
          </cell>
          <cell r="I57">
            <v>491</v>
          </cell>
          <cell r="J57">
            <v>500</v>
          </cell>
          <cell r="K57">
            <v>7.8701138909964845</v>
          </cell>
          <cell r="L57">
            <v>36.47958460000001</v>
          </cell>
          <cell r="M57">
            <v>1573.1175131</v>
          </cell>
          <cell r="N57">
            <v>1766.1829501000002</v>
          </cell>
          <cell r="O57">
            <v>12.272791790331267</v>
          </cell>
          <cell r="P57">
            <v>1825</v>
          </cell>
          <cell r="Q57">
            <v>1883</v>
          </cell>
          <cell r="R57">
            <v>1941</v>
          </cell>
          <cell r="S57">
            <v>2000</v>
          </cell>
          <cell r="T57">
            <v>13.238552092622184</v>
          </cell>
          <cell r="U57">
            <v>233.8170498999998</v>
          </cell>
          <cell r="V57">
            <v>2703.1639564999996</v>
          </cell>
          <cell r="W57">
            <v>3230.0758655</v>
          </cell>
          <cell r="X57">
            <v>19.492413981512055</v>
          </cell>
          <cell r="Y57">
            <v>3323</v>
          </cell>
          <cell r="Z57">
            <v>3415</v>
          </cell>
          <cell r="AA57">
            <v>3507</v>
          </cell>
          <cell r="AB57">
            <v>3600</v>
          </cell>
          <cell r="AC57">
            <v>11.452490588568191</v>
          </cell>
          <cell r="AD57">
            <v>369.92413450000004</v>
          </cell>
          <cell r="AE57">
            <v>888.03800999999964</v>
          </cell>
          <cell r="AF57">
            <v>1000.3724999999999</v>
          </cell>
          <cell r="AG57">
            <v>12.64973894529586</v>
          </cell>
          <cell r="AH57">
            <v>1025</v>
          </cell>
          <cell r="AI57">
            <v>1050</v>
          </cell>
          <cell r="AJ57">
            <v>1075</v>
          </cell>
          <cell r="AK57">
            <v>1100</v>
          </cell>
          <cell r="AL57">
            <v>9.9590402575040855</v>
          </cell>
          <cell r="AM57">
            <v>99.627500000000055</v>
          </cell>
          <cell r="AN57">
            <v>1156.6735900000001</v>
          </cell>
          <cell r="AO57">
            <v>2445.1286391999997</v>
          </cell>
          <cell r="AP57">
            <v>111.39314153442368</v>
          </cell>
          <cell r="AQ57">
            <v>2521</v>
          </cell>
          <cell r="AR57">
            <v>2598</v>
          </cell>
          <cell r="AS57">
            <v>2674</v>
          </cell>
          <cell r="AT57">
            <v>2750</v>
          </cell>
          <cell r="AU57">
            <v>12.468520302463451</v>
          </cell>
          <cell r="AV57">
            <v>304.87136080000028</v>
          </cell>
          <cell r="AW57">
            <v>487</v>
          </cell>
          <cell r="AX57">
            <v>773</v>
          </cell>
          <cell r="AY57">
            <v>58.726899383983572</v>
          </cell>
          <cell r="AZ57">
            <v>792</v>
          </cell>
          <cell r="BA57">
            <v>812</v>
          </cell>
          <cell r="BB57">
            <v>831</v>
          </cell>
          <cell r="BC57">
            <v>850</v>
          </cell>
          <cell r="BD57">
            <v>9.9611901681759374</v>
          </cell>
          <cell r="BE57">
            <v>77</v>
          </cell>
          <cell r="BF57">
            <v>324</v>
          </cell>
          <cell r="BG57">
            <v>1254</v>
          </cell>
          <cell r="BH57">
            <v>287.03703703703701</v>
          </cell>
          <cell r="BI57">
            <v>1291</v>
          </cell>
          <cell r="BJ57">
            <v>1327</v>
          </cell>
          <cell r="BK57">
            <v>1364</v>
          </cell>
          <cell r="BL57">
            <v>1400</v>
          </cell>
          <cell r="BM57">
            <v>11.642743221690591</v>
          </cell>
          <cell r="BN57">
            <v>146</v>
          </cell>
          <cell r="BO57">
            <v>345</v>
          </cell>
          <cell r="BP57">
            <v>416</v>
          </cell>
          <cell r="BQ57">
            <v>20.579710144927535</v>
          </cell>
          <cell r="BR57">
            <v>437</v>
          </cell>
          <cell r="BS57">
            <v>458</v>
          </cell>
          <cell r="BT57">
            <v>479</v>
          </cell>
          <cell r="BU57">
            <v>500</v>
          </cell>
          <cell r="BV57">
            <v>20.19230769230769</v>
          </cell>
          <cell r="BW57">
            <v>84</v>
          </cell>
          <cell r="BX57">
            <v>176.65457882805779</v>
          </cell>
        </row>
        <row r="58">
          <cell r="B58">
            <v>9908</v>
          </cell>
          <cell r="C58" t="str">
            <v>NAUWADIH</v>
          </cell>
          <cell r="D58">
            <v>78.1725438</v>
          </cell>
          <cell r="E58">
            <v>364.01442899999995</v>
          </cell>
          <cell r="F58">
            <v>365.655089760556</v>
          </cell>
          <cell r="G58">
            <v>381</v>
          </cell>
          <cell r="H58">
            <v>397</v>
          </cell>
          <cell r="I58">
            <v>413</v>
          </cell>
          <cell r="J58">
            <v>430</v>
          </cell>
          <cell r="K58">
            <v>18.12718555725165</v>
          </cell>
          <cell r="L58">
            <v>65.98557100000005</v>
          </cell>
          <cell r="M58">
            <v>2082.9559251000001</v>
          </cell>
          <cell r="N58">
            <v>2532.4782187000001</v>
          </cell>
          <cell r="O58">
            <v>21.580979615707378</v>
          </cell>
          <cell r="P58">
            <v>2599</v>
          </cell>
          <cell r="Q58">
            <v>2666</v>
          </cell>
          <cell r="R58">
            <v>2733</v>
          </cell>
          <cell r="S58">
            <v>2800</v>
          </cell>
          <cell r="T58">
            <v>10.563636019634838</v>
          </cell>
          <cell r="U58">
            <v>267.52178129999993</v>
          </cell>
          <cell r="V58">
            <v>2522.2730689</v>
          </cell>
          <cell r="W58">
            <v>3245.3104208999998</v>
          </cell>
          <cell r="X58">
            <v>28.666101260611207</v>
          </cell>
          <cell r="Y58">
            <v>3341</v>
          </cell>
          <cell r="Z58">
            <v>3438</v>
          </cell>
          <cell r="AA58">
            <v>3534</v>
          </cell>
          <cell r="AB58">
            <v>3630</v>
          </cell>
          <cell r="AC58">
            <v>11.853706709305079</v>
          </cell>
          <cell r="AD58">
            <v>384.68957910000017</v>
          </cell>
          <cell r="AE58">
            <v>361.14459999999997</v>
          </cell>
          <cell r="AF58">
            <v>348.81777319999998</v>
          </cell>
          <cell r="AG58">
            <v>-3.4132662650915986</v>
          </cell>
          <cell r="AH58">
            <v>362</v>
          </cell>
          <cell r="AI58">
            <v>374</v>
          </cell>
          <cell r="AJ58">
            <v>387</v>
          </cell>
          <cell r="AK58">
            <v>400</v>
          </cell>
          <cell r="AL58">
            <v>14.673055885444782</v>
          </cell>
          <cell r="AM58">
            <v>51.182226800000024</v>
          </cell>
          <cell r="AN58">
            <v>884.46083730000009</v>
          </cell>
          <cell r="AO58">
            <v>1098.7323337</v>
          </cell>
          <cell r="AP58">
            <v>24.226227704338843</v>
          </cell>
          <cell r="AQ58">
            <v>1143</v>
          </cell>
          <cell r="AR58">
            <v>1187</v>
          </cell>
          <cell r="AS58">
            <v>1231</v>
          </cell>
          <cell r="AT58">
            <v>1275</v>
          </cell>
          <cell r="AU58">
            <v>16.042821430986344</v>
          </cell>
          <cell r="AV58">
            <v>176.26766629999997</v>
          </cell>
          <cell r="AW58">
            <v>244</v>
          </cell>
          <cell r="AX58">
            <v>290</v>
          </cell>
          <cell r="AY58">
            <v>18.852459016393443</v>
          </cell>
          <cell r="AZ58">
            <v>305</v>
          </cell>
          <cell r="BA58">
            <v>320</v>
          </cell>
          <cell r="BB58">
            <v>335</v>
          </cell>
          <cell r="BC58">
            <v>350</v>
          </cell>
          <cell r="BD58">
            <v>20.689655172413794</v>
          </cell>
          <cell r="BE58">
            <v>60</v>
          </cell>
          <cell r="BF58">
            <v>368</v>
          </cell>
          <cell r="BG58">
            <v>463</v>
          </cell>
          <cell r="BH58">
            <v>25.815217391304348</v>
          </cell>
          <cell r="BI58">
            <v>479</v>
          </cell>
          <cell r="BJ58">
            <v>494</v>
          </cell>
          <cell r="BK58">
            <v>510</v>
          </cell>
          <cell r="BL58">
            <v>525</v>
          </cell>
          <cell r="BM58">
            <v>13.390928725701944</v>
          </cell>
          <cell r="BN58">
            <v>62</v>
          </cell>
          <cell r="BO58">
            <v>271</v>
          </cell>
          <cell r="BP58">
            <v>344</v>
          </cell>
          <cell r="BQ58">
            <v>26.937269372693727</v>
          </cell>
          <cell r="BR58">
            <v>358</v>
          </cell>
          <cell r="BS58">
            <v>372</v>
          </cell>
          <cell r="BT58">
            <v>386</v>
          </cell>
          <cell r="BU58">
            <v>400</v>
          </cell>
          <cell r="BV58">
            <v>16.279069767441861</v>
          </cell>
          <cell r="BW58">
            <v>56</v>
          </cell>
          <cell r="BX58">
            <v>190.0928357596475</v>
          </cell>
        </row>
        <row r="59">
          <cell r="B59">
            <v>9911</v>
          </cell>
          <cell r="C59" t="str">
            <v>SUP.RD.BETTIAH</v>
          </cell>
          <cell r="D59">
            <v>42.450628100000003</v>
          </cell>
          <cell r="E59">
            <v>70.867014699999999</v>
          </cell>
          <cell r="F59">
            <v>66.939849589645988</v>
          </cell>
          <cell r="G59">
            <v>91</v>
          </cell>
          <cell r="H59">
            <v>110</v>
          </cell>
          <cell r="I59">
            <v>130</v>
          </cell>
          <cell r="J59">
            <v>150</v>
          </cell>
          <cell r="K59">
            <v>111.66405927354522</v>
          </cell>
          <cell r="L59">
            <v>79.132985300000001</v>
          </cell>
          <cell r="M59">
            <v>2108.9199085999999</v>
          </cell>
          <cell r="N59">
            <v>2149.9340821999999</v>
          </cell>
          <cell r="O59">
            <v>1.944795221134177</v>
          </cell>
          <cell r="P59">
            <v>2212</v>
          </cell>
          <cell r="Q59">
            <v>2275</v>
          </cell>
          <cell r="R59">
            <v>2338</v>
          </cell>
          <cell r="S59">
            <v>2400</v>
          </cell>
          <cell r="T59">
            <v>11.631329531001752</v>
          </cell>
          <cell r="U59">
            <v>250.06591780000008</v>
          </cell>
          <cell r="V59">
            <v>2749.7851167000003</v>
          </cell>
          <cell r="W59">
            <v>2800.1886368999999</v>
          </cell>
          <cell r="X59">
            <v>1.8329985093703791</v>
          </cell>
          <cell r="Y59">
            <v>2900</v>
          </cell>
          <cell r="Z59">
            <v>3000</v>
          </cell>
          <cell r="AA59">
            <v>3100</v>
          </cell>
          <cell r="AB59">
            <v>3200</v>
          </cell>
          <cell r="AC59">
            <v>14.278015339088677</v>
          </cell>
          <cell r="AD59">
            <v>399.81136310000011</v>
          </cell>
          <cell r="AE59">
            <v>598.41458000000046</v>
          </cell>
          <cell r="AF59">
            <v>579.38753999999994</v>
          </cell>
          <cell r="AG59">
            <v>-3.179574936158891</v>
          </cell>
          <cell r="AH59">
            <v>597</v>
          </cell>
          <cell r="AI59">
            <v>615</v>
          </cell>
          <cell r="AJ59">
            <v>633</v>
          </cell>
          <cell r="AK59">
            <v>650</v>
          </cell>
          <cell r="AL59">
            <v>12.187431576454003</v>
          </cell>
          <cell r="AM59">
            <v>70.612460000000056</v>
          </cell>
          <cell r="AN59">
            <v>442.75924990000004</v>
          </cell>
          <cell r="AO59">
            <v>522.55830860000003</v>
          </cell>
          <cell r="AP59">
            <v>18.023126274159853</v>
          </cell>
          <cell r="AQ59">
            <v>554</v>
          </cell>
          <cell r="AR59">
            <v>586</v>
          </cell>
          <cell r="AS59">
            <v>618</v>
          </cell>
          <cell r="AT59">
            <v>650</v>
          </cell>
          <cell r="AU59">
            <v>24.388032742495746</v>
          </cell>
          <cell r="AV59">
            <v>127.44169139999997</v>
          </cell>
          <cell r="AW59">
            <v>126</v>
          </cell>
          <cell r="AX59">
            <v>179</v>
          </cell>
          <cell r="AY59">
            <v>42.063492063492063</v>
          </cell>
          <cell r="AZ59">
            <v>194</v>
          </cell>
          <cell r="BA59">
            <v>210</v>
          </cell>
          <cell r="BB59">
            <v>225</v>
          </cell>
          <cell r="BC59">
            <v>240</v>
          </cell>
          <cell r="BD59">
            <v>34.07821229050279</v>
          </cell>
          <cell r="BE59">
            <v>61</v>
          </cell>
          <cell r="BF59">
            <v>80</v>
          </cell>
          <cell r="BG59">
            <v>95</v>
          </cell>
          <cell r="BH59">
            <v>18.75</v>
          </cell>
          <cell r="BI59">
            <v>99</v>
          </cell>
          <cell r="BJ59">
            <v>103</v>
          </cell>
          <cell r="BK59">
            <v>107</v>
          </cell>
          <cell r="BL59">
            <v>110</v>
          </cell>
          <cell r="BM59">
            <v>15.789473684210527</v>
          </cell>
          <cell r="BN59">
            <v>15</v>
          </cell>
          <cell r="BO59">
            <v>237</v>
          </cell>
          <cell r="BP59">
            <v>246</v>
          </cell>
          <cell r="BQ59">
            <v>3.7974683544303796</v>
          </cell>
          <cell r="BR59">
            <v>260</v>
          </cell>
          <cell r="BS59">
            <v>273</v>
          </cell>
          <cell r="BT59">
            <v>287</v>
          </cell>
          <cell r="BU59">
            <v>300</v>
          </cell>
          <cell r="BV59">
            <v>21.951219512195124</v>
          </cell>
          <cell r="BW59">
            <v>54</v>
          </cell>
          <cell r="BX59">
            <v>118.92182873768948</v>
          </cell>
        </row>
        <row r="60">
          <cell r="B60">
            <v>9912</v>
          </cell>
          <cell r="C60" t="str">
            <v>ST RD SIWAN</v>
          </cell>
          <cell r="D60">
            <v>360.69362960000001</v>
          </cell>
          <cell r="E60">
            <v>288.53953729999995</v>
          </cell>
          <cell r="F60">
            <v>-20.004260230494534</v>
          </cell>
          <cell r="G60">
            <v>308</v>
          </cell>
          <cell r="H60">
            <v>327</v>
          </cell>
          <cell r="I60">
            <v>346</v>
          </cell>
          <cell r="J60">
            <v>365</v>
          </cell>
          <cell r="K60">
            <v>26.499128478362628</v>
          </cell>
          <cell r="L60">
            <v>76.460462700000051</v>
          </cell>
          <cell r="M60">
            <v>4247.8062085999991</v>
          </cell>
          <cell r="N60">
            <v>4520.7394155000002</v>
          </cell>
          <cell r="O60">
            <v>6.4252744474883894</v>
          </cell>
          <cell r="P60">
            <v>4641</v>
          </cell>
          <cell r="Q60">
            <v>4760</v>
          </cell>
          <cell r="R60">
            <v>4880</v>
          </cell>
          <cell r="S60">
            <v>5000</v>
          </cell>
          <cell r="T60">
            <v>10.601376023948351</v>
          </cell>
          <cell r="U60">
            <v>479.26058449999982</v>
          </cell>
          <cell r="V60">
            <v>6434.9485396</v>
          </cell>
          <cell r="W60">
            <v>6642.5319141999998</v>
          </cell>
          <cell r="X60">
            <v>3.225874664304671</v>
          </cell>
          <cell r="Y60">
            <v>6823</v>
          </cell>
          <cell r="Z60">
            <v>7004</v>
          </cell>
          <cell r="AA60">
            <v>7185</v>
          </cell>
          <cell r="AB60">
            <v>7365</v>
          </cell>
          <cell r="AC60">
            <v>10.87639615634442</v>
          </cell>
          <cell r="AD60">
            <v>722.46808580000015</v>
          </cell>
          <cell r="AE60">
            <v>1826.448701400001</v>
          </cell>
          <cell r="AF60">
            <v>1833.2529613999998</v>
          </cell>
          <cell r="AG60">
            <v>0.37254043843570195</v>
          </cell>
          <cell r="AH60">
            <v>1875</v>
          </cell>
          <cell r="AI60">
            <v>1917</v>
          </cell>
          <cell r="AJ60">
            <v>1959</v>
          </cell>
          <cell r="AK60">
            <v>2000</v>
          </cell>
          <cell r="AL60">
            <v>9.0956917627265437</v>
          </cell>
          <cell r="AM60">
            <v>166.74703860000022</v>
          </cell>
          <cell r="AN60">
            <v>980.42347489999997</v>
          </cell>
          <cell r="AO60">
            <v>1088.0939690999999</v>
          </cell>
          <cell r="AP60">
            <v>10.982039593756356</v>
          </cell>
          <cell r="AQ60">
            <v>1166</v>
          </cell>
          <cell r="AR60">
            <v>1244</v>
          </cell>
          <cell r="AS60">
            <v>1322</v>
          </cell>
          <cell r="AT60">
            <v>1400</v>
          </cell>
          <cell r="AU60">
            <v>28.665357933928114</v>
          </cell>
          <cell r="AV60">
            <v>311.90603090000013</v>
          </cell>
          <cell r="AW60">
            <v>320</v>
          </cell>
          <cell r="AX60">
            <v>338</v>
          </cell>
          <cell r="AY60">
            <v>5.625</v>
          </cell>
          <cell r="AZ60">
            <v>354</v>
          </cell>
          <cell r="BA60">
            <v>369</v>
          </cell>
          <cell r="BB60">
            <v>385</v>
          </cell>
          <cell r="BC60">
            <v>400</v>
          </cell>
          <cell r="BD60">
            <v>18.34319526627219</v>
          </cell>
          <cell r="BE60">
            <v>62</v>
          </cell>
          <cell r="BF60">
            <v>148</v>
          </cell>
          <cell r="BG60">
            <v>147</v>
          </cell>
          <cell r="BH60">
            <v>-0.67567567567567566</v>
          </cell>
          <cell r="BI60">
            <v>160</v>
          </cell>
          <cell r="BJ60">
            <v>174</v>
          </cell>
          <cell r="BK60">
            <v>187</v>
          </cell>
          <cell r="BL60">
            <v>200</v>
          </cell>
          <cell r="BM60">
            <v>36.054421768707485</v>
          </cell>
          <cell r="BN60">
            <v>53</v>
          </cell>
          <cell r="BO60">
            <v>512</v>
          </cell>
          <cell r="BP60">
            <v>590</v>
          </cell>
          <cell r="BQ60">
            <v>15.234375</v>
          </cell>
          <cell r="BR60">
            <v>643</v>
          </cell>
          <cell r="BS60">
            <v>695</v>
          </cell>
          <cell r="BT60">
            <v>748</v>
          </cell>
          <cell r="BU60">
            <v>800</v>
          </cell>
          <cell r="BV60">
            <v>35.593220338983052</v>
          </cell>
          <cell r="BW60">
            <v>210</v>
          </cell>
          <cell r="BX60">
            <v>177.11953037970324</v>
          </cell>
        </row>
        <row r="61">
          <cell r="B61">
            <v>9950</v>
          </cell>
          <cell r="C61" t="str">
            <v>RAMNAGAR</v>
          </cell>
          <cell r="D61">
            <v>85.1496645</v>
          </cell>
          <cell r="E61">
            <v>108.32341609999999</v>
          </cell>
          <cell r="F61">
            <v>27.215317565931205</v>
          </cell>
          <cell r="G61">
            <v>119</v>
          </cell>
          <cell r="H61">
            <v>129</v>
          </cell>
          <cell r="I61">
            <v>139</v>
          </cell>
          <cell r="J61">
            <v>150</v>
          </cell>
          <cell r="K61">
            <v>38.474214902460062</v>
          </cell>
          <cell r="L61">
            <v>41.676583900000011</v>
          </cell>
          <cell r="M61">
            <v>1558.6703826</v>
          </cell>
          <cell r="N61">
            <v>1858.7896664999998</v>
          </cell>
          <cell r="O61">
            <v>19.254826886450122</v>
          </cell>
          <cell r="P61">
            <v>1907</v>
          </cell>
          <cell r="Q61">
            <v>1954</v>
          </cell>
          <cell r="R61">
            <v>2002</v>
          </cell>
          <cell r="S61">
            <v>2050</v>
          </cell>
          <cell r="T61">
            <v>10.286819264496927</v>
          </cell>
          <cell r="U61">
            <v>191.21033350000016</v>
          </cell>
          <cell r="V61">
            <v>1835.6117371</v>
          </cell>
          <cell r="W61">
            <v>2189.0795426</v>
          </cell>
          <cell r="X61">
            <v>19.256131258913594</v>
          </cell>
          <cell r="Y61">
            <v>2267</v>
          </cell>
          <cell r="Z61">
            <v>2345</v>
          </cell>
          <cell r="AA61">
            <v>2423</v>
          </cell>
          <cell r="AB61">
            <v>2500</v>
          </cell>
          <cell r="AC61">
            <v>14.203250788718051</v>
          </cell>
          <cell r="AD61">
            <v>310.92045740000003</v>
          </cell>
          <cell r="AE61">
            <v>191.79168999999999</v>
          </cell>
          <cell r="AF61">
            <v>221.96646000000001</v>
          </cell>
          <cell r="AG61">
            <v>15.733095630994246</v>
          </cell>
          <cell r="AH61">
            <v>241</v>
          </cell>
          <cell r="AI61">
            <v>261</v>
          </cell>
          <cell r="AJ61">
            <v>281</v>
          </cell>
          <cell r="AK61">
            <v>300</v>
          </cell>
          <cell r="AL61">
            <v>35.155554582435556</v>
          </cell>
          <cell r="AM61">
            <v>78.033539999999988</v>
          </cell>
          <cell r="AN61">
            <v>165.69081410000001</v>
          </cell>
          <cell r="AO61">
            <v>362.67332479999999</v>
          </cell>
          <cell r="AP61">
            <v>118.88559529987846</v>
          </cell>
          <cell r="AQ61">
            <v>392</v>
          </cell>
          <cell r="AR61">
            <v>421</v>
          </cell>
          <cell r="AS61">
            <v>450</v>
          </cell>
          <cell r="AT61">
            <v>480</v>
          </cell>
          <cell r="AU61">
            <v>32.350511376788198</v>
          </cell>
          <cell r="AV61">
            <v>117.32667520000001</v>
          </cell>
          <cell r="AW61">
            <v>67</v>
          </cell>
          <cell r="AX61">
            <v>212</v>
          </cell>
          <cell r="AY61">
            <v>216.41791044776119</v>
          </cell>
          <cell r="AZ61">
            <v>227</v>
          </cell>
          <cell r="BA61">
            <v>241</v>
          </cell>
          <cell r="BB61">
            <v>256</v>
          </cell>
          <cell r="BC61">
            <v>270</v>
          </cell>
          <cell r="BD61">
            <v>27.358490566037734</v>
          </cell>
          <cell r="BE61">
            <v>58</v>
          </cell>
          <cell r="BF61">
            <v>17</v>
          </cell>
          <cell r="BG61">
            <v>21</v>
          </cell>
          <cell r="BH61">
            <v>23.52941176470588</v>
          </cell>
          <cell r="BI61">
            <v>28</v>
          </cell>
          <cell r="BJ61">
            <v>36</v>
          </cell>
          <cell r="BK61">
            <v>43</v>
          </cell>
          <cell r="BL61">
            <v>50</v>
          </cell>
          <cell r="BM61">
            <v>138.0952380952381</v>
          </cell>
          <cell r="BN61">
            <v>29</v>
          </cell>
          <cell r="BO61">
            <v>82</v>
          </cell>
          <cell r="BP61">
            <v>130</v>
          </cell>
          <cell r="BQ61">
            <v>58.536585365853661</v>
          </cell>
          <cell r="BR61">
            <v>138</v>
          </cell>
          <cell r="BS61">
            <v>145</v>
          </cell>
          <cell r="BT61">
            <v>153</v>
          </cell>
          <cell r="BU61">
            <v>160</v>
          </cell>
          <cell r="BV61">
            <v>23.076923076923077</v>
          </cell>
          <cell r="BW61">
            <v>30</v>
          </cell>
          <cell r="BX61">
            <v>19.428737669348806</v>
          </cell>
        </row>
        <row r="62">
          <cell r="B62">
            <v>9951</v>
          </cell>
          <cell r="C62" t="str">
            <v>SASAMUSA</v>
          </cell>
          <cell r="D62">
            <v>89.210201200000014</v>
          </cell>
          <cell r="E62">
            <v>118.06631040000001</v>
          </cell>
          <cell r="F62">
            <v>32.346198990525295</v>
          </cell>
          <cell r="G62">
            <v>125</v>
          </cell>
          <cell r="H62">
            <v>132</v>
          </cell>
          <cell r="I62">
            <v>139</v>
          </cell>
          <cell r="J62">
            <v>145</v>
          </cell>
          <cell r="K62">
            <v>22.812341224817335</v>
          </cell>
          <cell r="L62">
            <v>26.933689599999994</v>
          </cell>
          <cell r="M62">
            <v>2322.4220837999997</v>
          </cell>
          <cell r="N62">
            <v>2474.0594759000001</v>
          </cell>
          <cell r="O62">
            <v>6.52927791023619</v>
          </cell>
          <cell r="P62">
            <v>2556</v>
          </cell>
          <cell r="Q62">
            <v>2637</v>
          </cell>
          <cell r="R62">
            <v>2718</v>
          </cell>
          <cell r="S62">
            <v>2800</v>
          </cell>
          <cell r="T62">
            <v>13.174320475114328</v>
          </cell>
          <cell r="U62">
            <v>325.94052409999995</v>
          </cell>
          <cell r="V62">
            <v>3097.6149449999998</v>
          </cell>
          <cell r="W62">
            <v>3300.8557062999998</v>
          </cell>
          <cell r="X62">
            <v>6.561201598928883</v>
          </cell>
          <cell r="Y62">
            <v>3412</v>
          </cell>
          <cell r="Z62">
            <v>3523</v>
          </cell>
          <cell r="AA62">
            <v>3634</v>
          </cell>
          <cell r="AB62">
            <v>3745</v>
          </cell>
          <cell r="AC62">
            <v>13.455428931725436</v>
          </cell>
          <cell r="AD62">
            <v>444.14429370000016</v>
          </cell>
          <cell r="AE62">
            <v>685.98266000000012</v>
          </cell>
          <cell r="AF62">
            <v>708.72991999999999</v>
          </cell>
          <cell r="AG62">
            <v>3.3160109324045979</v>
          </cell>
          <cell r="AH62">
            <v>732</v>
          </cell>
          <cell r="AI62">
            <v>754</v>
          </cell>
          <cell r="AJ62">
            <v>777</v>
          </cell>
          <cell r="AK62">
            <v>800</v>
          </cell>
          <cell r="AL62">
            <v>12.877977551730849</v>
          </cell>
          <cell r="AM62">
            <v>91.270080000000007</v>
          </cell>
          <cell r="AN62">
            <v>332.44422259999999</v>
          </cell>
          <cell r="AO62">
            <v>369.35283340000001</v>
          </cell>
          <cell r="AP62">
            <v>11.102196486178316</v>
          </cell>
          <cell r="AQ62">
            <v>395</v>
          </cell>
          <cell r="AR62">
            <v>420</v>
          </cell>
          <cell r="AS62">
            <v>445</v>
          </cell>
          <cell r="AT62">
            <v>470</v>
          </cell>
          <cell r="AU62">
            <v>27.249599163356514</v>
          </cell>
          <cell r="AV62">
            <v>100.64716659999999</v>
          </cell>
          <cell r="AW62">
            <v>79</v>
          </cell>
          <cell r="AX62">
            <v>113.99999999999999</v>
          </cell>
          <cell r="AY62">
            <v>44.303797468354411</v>
          </cell>
          <cell r="AZ62">
            <v>123</v>
          </cell>
          <cell r="BA62">
            <v>132</v>
          </cell>
          <cell r="BB62">
            <v>141</v>
          </cell>
          <cell r="BC62">
            <v>150</v>
          </cell>
          <cell r="BD62">
            <v>31.578947368421069</v>
          </cell>
          <cell r="BE62">
            <v>36.000000000000014</v>
          </cell>
          <cell r="BF62">
            <v>140</v>
          </cell>
          <cell r="BG62">
            <v>129</v>
          </cell>
          <cell r="BH62">
            <v>-7.8571428571428577</v>
          </cell>
          <cell r="BI62">
            <v>134</v>
          </cell>
          <cell r="BJ62">
            <v>140</v>
          </cell>
          <cell r="BK62">
            <v>145</v>
          </cell>
          <cell r="BL62">
            <v>150</v>
          </cell>
          <cell r="BM62">
            <v>16.279069767441861</v>
          </cell>
          <cell r="BN62">
            <v>21</v>
          </cell>
          <cell r="BO62">
            <v>112.99999999999999</v>
          </cell>
          <cell r="BP62">
            <v>125</v>
          </cell>
          <cell r="BQ62">
            <v>10.619469026548686</v>
          </cell>
          <cell r="BR62">
            <v>136</v>
          </cell>
          <cell r="BS62">
            <v>148</v>
          </cell>
          <cell r="BT62">
            <v>159</v>
          </cell>
          <cell r="BU62">
            <v>170</v>
          </cell>
          <cell r="BV62">
            <v>36</v>
          </cell>
          <cell r="BW62">
            <v>45</v>
          </cell>
          <cell r="BX62">
            <v>76.513324726035108</v>
          </cell>
        </row>
        <row r="63">
          <cell r="B63">
            <v>6352</v>
          </cell>
          <cell r="C63" t="str">
            <v>KATYA</v>
          </cell>
          <cell r="D63">
            <v>21.537320600000001</v>
          </cell>
          <cell r="E63">
            <v>53.931612699999995</v>
          </cell>
          <cell r="F63">
            <v>150.41003800630611</v>
          </cell>
          <cell r="G63">
            <v>60</v>
          </cell>
          <cell r="H63">
            <v>67</v>
          </cell>
          <cell r="I63">
            <v>74</v>
          </cell>
          <cell r="J63">
            <v>80</v>
          </cell>
          <cell r="K63">
            <v>48.336005535395394</v>
          </cell>
          <cell r="L63">
            <v>26.068387300000005</v>
          </cell>
          <cell r="M63">
            <v>562.66977899999995</v>
          </cell>
          <cell r="N63">
            <v>1034.3214042</v>
          </cell>
          <cell r="O63">
            <v>83.823877308327951</v>
          </cell>
          <cell r="P63">
            <v>1076</v>
          </cell>
          <cell r="Q63">
            <v>1117</v>
          </cell>
          <cell r="R63">
            <v>1158</v>
          </cell>
          <cell r="S63">
            <v>1200</v>
          </cell>
          <cell r="T63">
            <v>16.018096031585543</v>
          </cell>
          <cell r="U63">
            <v>165.67859580000004</v>
          </cell>
          <cell r="V63">
            <v>682.97977959999992</v>
          </cell>
          <cell r="W63">
            <v>1278.8936768999999</v>
          </cell>
          <cell r="X63">
            <v>87.25205563904224</v>
          </cell>
          <cell r="Y63">
            <v>1342</v>
          </cell>
          <cell r="Z63">
            <v>1404</v>
          </cell>
          <cell r="AA63">
            <v>1467</v>
          </cell>
          <cell r="AB63">
            <v>1530</v>
          </cell>
          <cell r="AC63">
            <v>19.634652014909815</v>
          </cell>
          <cell r="AD63">
            <v>251.10632310000005</v>
          </cell>
          <cell r="AE63">
            <v>98.772679999999966</v>
          </cell>
          <cell r="AF63">
            <v>190.64066</v>
          </cell>
          <cell r="AG63">
            <v>93.009504247530856</v>
          </cell>
          <cell r="AH63">
            <v>205</v>
          </cell>
          <cell r="AI63">
            <v>220</v>
          </cell>
          <cell r="AJ63">
            <v>235</v>
          </cell>
          <cell r="AK63">
            <v>250</v>
          </cell>
          <cell r="AL63">
            <v>31.136767990626975</v>
          </cell>
          <cell r="AM63">
            <v>59.359340000000003</v>
          </cell>
          <cell r="AN63">
            <v>26.661432799999996</v>
          </cell>
          <cell r="AO63">
            <v>113.2818925</v>
          </cell>
          <cell r="AP63">
            <v>324.89049013149815</v>
          </cell>
          <cell r="AQ63">
            <v>160</v>
          </cell>
          <cell r="AR63">
            <v>207</v>
          </cell>
          <cell r="AS63">
            <v>254</v>
          </cell>
          <cell r="AT63">
            <v>300</v>
          </cell>
          <cell r="AU63">
            <v>164.82608418640251</v>
          </cell>
          <cell r="AV63">
            <v>186.7181075</v>
          </cell>
          <cell r="AW63">
            <v>25</v>
          </cell>
          <cell r="AX63">
            <v>65</v>
          </cell>
          <cell r="AY63">
            <v>160</v>
          </cell>
          <cell r="AZ63">
            <v>86</v>
          </cell>
          <cell r="BA63">
            <v>108</v>
          </cell>
          <cell r="BB63">
            <v>129</v>
          </cell>
          <cell r="BC63">
            <v>150</v>
          </cell>
          <cell r="BD63">
            <v>130.76923076923077</v>
          </cell>
          <cell r="BE63">
            <v>85</v>
          </cell>
          <cell r="BF63">
            <v>1</v>
          </cell>
          <cell r="BG63">
            <v>8</v>
          </cell>
          <cell r="BH63">
            <v>700</v>
          </cell>
          <cell r="BI63">
            <v>19</v>
          </cell>
          <cell r="BJ63">
            <v>29</v>
          </cell>
          <cell r="BK63">
            <v>40</v>
          </cell>
          <cell r="BL63">
            <v>50</v>
          </cell>
          <cell r="BM63">
            <v>525</v>
          </cell>
          <cell r="BN63">
            <v>42</v>
          </cell>
          <cell r="BO63">
            <v>1</v>
          </cell>
          <cell r="BP63">
            <v>40</v>
          </cell>
          <cell r="BQ63">
            <v>3900</v>
          </cell>
          <cell r="BR63">
            <v>55</v>
          </cell>
          <cell r="BS63">
            <v>70</v>
          </cell>
          <cell r="BT63">
            <v>85</v>
          </cell>
          <cell r="BU63">
            <v>100</v>
          </cell>
          <cell r="BV63">
            <v>150</v>
          </cell>
          <cell r="BW63">
            <v>60</v>
          </cell>
          <cell r="BX63">
            <v>9.4711324329465482E-2</v>
          </cell>
        </row>
        <row r="64">
          <cell r="B64">
            <v>6583</v>
          </cell>
          <cell r="C64" t="str">
            <v>MAJORGANJ</v>
          </cell>
          <cell r="D64">
            <v>16.153010600000002</v>
          </cell>
          <cell r="E64">
            <v>36.214174100000001</v>
          </cell>
          <cell r="F64">
            <v>124.19457893502526</v>
          </cell>
          <cell r="G64">
            <v>47</v>
          </cell>
          <cell r="H64">
            <v>58</v>
          </cell>
          <cell r="I64">
            <v>69</v>
          </cell>
          <cell r="J64">
            <v>80</v>
          </cell>
          <cell r="K64">
            <v>120.90797868009365</v>
          </cell>
          <cell r="L64">
            <v>43.785825899999999</v>
          </cell>
          <cell r="M64">
            <v>305.49936829999996</v>
          </cell>
          <cell r="N64">
            <v>517.42188020000003</v>
          </cell>
          <cell r="O64">
            <v>69.369214437095806</v>
          </cell>
          <cell r="P64">
            <v>563</v>
          </cell>
          <cell r="Q64">
            <v>609</v>
          </cell>
          <cell r="R64">
            <v>655</v>
          </cell>
          <cell r="S64">
            <v>700</v>
          </cell>
          <cell r="T64">
            <v>35.2861227533377</v>
          </cell>
          <cell r="U64">
            <v>182.57811979999997</v>
          </cell>
          <cell r="V64">
            <v>468.2096689</v>
          </cell>
          <cell r="W64">
            <v>698.10304430000008</v>
          </cell>
          <cell r="X64">
            <v>49.100518564707514</v>
          </cell>
          <cell r="Y64">
            <v>769</v>
          </cell>
          <cell r="Z64">
            <v>839</v>
          </cell>
          <cell r="AA64">
            <v>909</v>
          </cell>
          <cell r="AB64">
            <v>980</v>
          </cell>
          <cell r="AC64">
            <v>40.380422059706504</v>
          </cell>
          <cell r="AD64">
            <v>281.89695569999992</v>
          </cell>
          <cell r="AE64">
            <v>146.55729000000002</v>
          </cell>
          <cell r="AF64">
            <v>144.46699000000001</v>
          </cell>
          <cell r="AG64">
            <v>-1.4262681849534835</v>
          </cell>
          <cell r="AH64">
            <v>158</v>
          </cell>
          <cell r="AI64">
            <v>172</v>
          </cell>
          <cell r="AJ64">
            <v>186</v>
          </cell>
          <cell r="AK64">
            <v>200</v>
          </cell>
          <cell r="AL64">
            <v>38.439930118292068</v>
          </cell>
          <cell r="AM64">
            <v>55.53300999999999</v>
          </cell>
          <cell r="AN64">
            <v>133.2763175</v>
          </cell>
          <cell r="AO64">
            <v>245.78492320000001</v>
          </cell>
          <cell r="AP64">
            <v>84.417552803407858</v>
          </cell>
          <cell r="AQ64">
            <v>272</v>
          </cell>
          <cell r="AR64">
            <v>298</v>
          </cell>
          <cell r="AS64">
            <v>324</v>
          </cell>
          <cell r="AT64">
            <v>350</v>
          </cell>
          <cell r="AU64">
            <v>42.400923312614317</v>
          </cell>
          <cell r="AV64">
            <v>104.21507679999999</v>
          </cell>
          <cell r="AW64">
            <v>88</v>
          </cell>
          <cell r="AX64">
            <v>161</v>
          </cell>
          <cell r="AY64">
            <v>82.954545454545453</v>
          </cell>
          <cell r="AZ64">
            <v>171</v>
          </cell>
          <cell r="BA64">
            <v>181</v>
          </cell>
          <cell r="BB64">
            <v>191</v>
          </cell>
          <cell r="BC64">
            <v>200</v>
          </cell>
          <cell r="BD64">
            <v>24.22360248447205</v>
          </cell>
          <cell r="BE64">
            <v>39</v>
          </cell>
          <cell r="BF64">
            <v>8</v>
          </cell>
          <cell r="BG64">
            <v>19</v>
          </cell>
          <cell r="BH64">
            <v>137.5</v>
          </cell>
          <cell r="BI64">
            <v>27</v>
          </cell>
          <cell r="BJ64">
            <v>35</v>
          </cell>
          <cell r="BK64">
            <v>43</v>
          </cell>
          <cell r="BL64">
            <v>50</v>
          </cell>
          <cell r="BM64">
            <v>163.15789473684211</v>
          </cell>
          <cell r="BN64">
            <v>31</v>
          </cell>
          <cell r="BO64">
            <v>22</v>
          </cell>
          <cell r="BP64">
            <v>51</v>
          </cell>
          <cell r="BQ64">
            <v>131.81818181818181</v>
          </cell>
          <cell r="BR64">
            <v>63</v>
          </cell>
          <cell r="BS64">
            <v>76</v>
          </cell>
          <cell r="BT64">
            <v>88</v>
          </cell>
          <cell r="BU64">
            <v>100</v>
          </cell>
          <cell r="BV64">
            <v>96.078431372549019</v>
          </cell>
          <cell r="BW64">
            <v>49</v>
          </cell>
          <cell r="BX64">
            <v>0</v>
          </cell>
        </row>
        <row r="65">
          <cell r="B65">
            <v>9309</v>
          </cell>
          <cell r="C65" t="str">
            <v>MAHAMADPUR</v>
          </cell>
          <cell r="D65">
            <v>0</v>
          </cell>
          <cell r="E65">
            <v>0</v>
          </cell>
          <cell r="F65">
            <v>0</v>
          </cell>
          <cell r="G65">
            <v>13</v>
          </cell>
          <cell r="H65">
            <v>25</v>
          </cell>
          <cell r="I65">
            <v>38</v>
          </cell>
          <cell r="J65">
            <v>50</v>
          </cell>
          <cell r="K65">
            <v>0</v>
          </cell>
          <cell r="L65">
            <v>50</v>
          </cell>
          <cell r="M65">
            <v>0</v>
          </cell>
          <cell r="N65">
            <v>28.5434564</v>
          </cell>
          <cell r="P65">
            <v>121</v>
          </cell>
          <cell r="Q65">
            <v>214</v>
          </cell>
          <cell r="R65">
            <v>307</v>
          </cell>
          <cell r="S65">
            <v>400</v>
          </cell>
          <cell r="T65">
            <v>1301.3719796037035</v>
          </cell>
          <cell r="U65">
            <v>371.45654359999997</v>
          </cell>
          <cell r="V65">
            <v>0</v>
          </cell>
          <cell r="W65">
            <v>30.749526400000001</v>
          </cell>
          <cell r="X65" t="e">
            <v>#DIV/0!</v>
          </cell>
          <cell r="Y65">
            <v>148</v>
          </cell>
          <cell r="Z65">
            <v>265</v>
          </cell>
          <cell r="AA65">
            <v>382</v>
          </cell>
          <cell r="AB65">
            <v>500</v>
          </cell>
          <cell r="AC65">
            <v>1526.0413038426504</v>
          </cell>
          <cell r="AD65">
            <v>469.25047360000002</v>
          </cell>
          <cell r="AE65">
            <v>0</v>
          </cell>
          <cell r="AF65">
            <v>2.20607</v>
          </cell>
          <cell r="AG65">
            <v>0</v>
          </cell>
          <cell r="AH65">
            <v>14</v>
          </cell>
          <cell r="AI65">
            <v>26</v>
          </cell>
          <cell r="AJ65">
            <v>38</v>
          </cell>
          <cell r="AK65">
            <v>50</v>
          </cell>
          <cell r="AL65">
            <v>2166.4738652898595</v>
          </cell>
          <cell r="AM65">
            <v>47.793930000000003</v>
          </cell>
          <cell r="AN65">
            <v>0</v>
          </cell>
          <cell r="AO65">
            <v>6.9999999999999999E-6</v>
          </cell>
          <cell r="AP65">
            <v>0</v>
          </cell>
          <cell r="AQ65">
            <v>75</v>
          </cell>
          <cell r="AR65">
            <v>150</v>
          </cell>
          <cell r="AS65">
            <v>225</v>
          </cell>
          <cell r="AT65">
            <v>300</v>
          </cell>
          <cell r="AU65">
            <v>4285714185.7142859</v>
          </cell>
          <cell r="AV65">
            <v>299.99999300000002</v>
          </cell>
          <cell r="AW65">
            <v>0</v>
          </cell>
          <cell r="AX65">
            <v>0</v>
          </cell>
          <cell r="AY65">
            <v>0</v>
          </cell>
          <cell r="AZ65">
            <v>25</v>
          </cell>
          <cell r="BA65">
            <v>50</v>
          </cell>
          <cell r="BB65">
            <v>75</v>
          </cell>
          <cell r="BC65">
            <v>100</v>
          </cell>
          <cell r="BD65">
            <v>0</v>
          </cell>
          <cell r="BE65">
            <v>100</v>
          </cell>
          <cell r="BF65">
            <v>0</v>
          </cell>
          <cell r="BG65">
            <v>0</v>
          </cell>
          <cell r="BH65">
            <v>0</v>
          </cell>
          <cell r="BI65">
            <v>25</v>
          </cell>
          <cell r="BJ65">
            <v>50</v>
          </cell>
          <cell r="BK65">
            <v>75</v>
          </cell>
          <cell r="BL65">
            <v>100</v>
          </cell>
          <cell r="BM65">
            <v>0</v>
          </cell>
          <cell r="BN65">
            <v>100</v>
          </cell>
          <cell r="BO65">
            <v>0</v>
          </cell>
          <cell r="BP65">
            <v>0</v>
          </cell>
          <cell r="BQ65">
            <v>0</v>
          </cell>
          <cell r="BR65">
            <v>25</v>
          </cell>
          <cell r="BS65">
            <v>50</v>
          </cell>
          <cell r="BT65">
            <v>75</v>
          </cell>
          <cell r="BU65">
            <v>100</v>
          </cell>
          <cell r="BV65">
            <v>0</v>
          </cell>
          <cell r="BW65">
            <v>100</v>
          </cell>
          <cell r="BX65">
            <v>0</v>
          </cell>
        </row>
        <row r="66">
          <cell r="D66">
            <v>18678.303717599996</v>
          </cell>
          <cell r="E66">
            <v>26525.711320299997</v>
          </cell>
          <cell r="F66">
            <v>3233.3259816880282</v>
          </cell>
          <cell r="G66">
            <v>27367</v>
          </cell>
          <cell r="H66">
            <v>28200</v>
          </cell>
          <cell r="I66">
            <v>29034</v>
          </cell>
          <cell r="J66">
            <v>29870</v>
          </cell>
          <cell r="K66">
            <v>2050.0506622721059</v>
          </cell>
          <cell r="L66">
            <v>3344.288679700001</v>
          </cell>
          <cell r="M66">
            <v>249217.00374389996</v>
          </cell>
          <cell r="N66">
            <v>264613.10844069999</v>
          </cell>
          <cell r="O66">
            <v>664.0173141957365</v>
          </cell>
          <cell r="P66">
            <v>272186</v>
          </cell>
          <cell r="Q66">
            <v>279748</v>
          </cell>
          <cell r="R66">
            <v>287316</v>
          </cell>
          <cell r="S66">
            <v>294890</v>
          </cell>
          <cell r="T66">
            <v>2109.9687789670352</v>
          </cell>
          <cell r="U66">
            <v>30276.891559299995</v>
          </cell>
          <cell r="V66">
            <v>350900.56560499995</v>
          </cell>
          <cell r="W66">
            <v>370329.53588460007</v>
          </cell>
          <cell r="X66" t="e">
            <v>#DIV/0!</v>
          </cell>
          <cell r="Y66">
            <v>380903</v>
          </cell>
          <cell r="Z66">
            <v>391478</v>
          </cell>
          <cell r="AA66">
            <v>402052</v>
          </cell>
          <cell r="AB66">
            <v>412625</v>
          </cell>
          <cell r="AC66">
            <v>2362.719371451125</v>
          </cell>
          <cell r="AD66">
            <v>42295.464115400006</v>
          </cell>
          <cell r="AE66">
            <v>83005.258143500003</v>
          </cell>
          <cell r="AF66">
            <v>79191.080000000016</v>
          </cell>
          <cell r="AG66">
            <v>140.05779149789231</v>
          </cell>
          <cell r="AH66">
            <v>81357</v>
          </cell>
          <cell r="AI66">
            <v>83530</v>
          </cell>
          <cell r="AJ66">
            <v>85704</v>
          </cell>
          <cell r="AK66">
            <v>87865</v>
          </cell>
          <cell r="AL66">
            <v>3148.57437788686</v>
          </cell>
          <cell r="AM66">
            <v>8673.919999999971</v>
          </cell>
          <cell r="AN66">
            <v>89903.24858140001</v>
          </cell>
          <cell r="AO66">
            <v>94799.921600799978</v>
          </cell>
          <cell r="AP66">
            <v>950.31460926392435</v>
          </cell>
          <cell r="AQ66">
            <v>99207</v>
          </cell>
          <cell r="AR66">
            <v>103621</v>
          </cell>
          <cell r="AS66">
            <v>108032</v>
          </cell>
          <cell r="AT66">
            <v>112439</v>
          </cell>
          <cell r="AU66">
            <v>4285715979.3227725</v>
          </cell>
          <cell r="AV66">
            <v>17639.078399200007</v>
          </cell>
          <cell r="AW66">
            <v>22014</v>
          </cell>
          <cell r="AX66">
            <v>27580</v>
          </cell>
          <cell r="AY66">
            <v>2107.1203106308189</v>
          </cell>
          <cell r="AZ66">
            <v>29233</v>
          </cell>
          <cell r="BA66">
            <v>30884</v>
          </cell>
          <cell r="BB66">
            <v>32537</v>
          </cell>
          <cell r="BC66">
            <v>34160</v>
          </cell>
          <cell r="BD66">
            <v>2196.7439058818109</v>
          </cell>
          <cell r="BE66">
            <v>6580</v>
          </cell>
          <cell r="BF66">
            <v>37823</v>
          </cell>
          <cell r="BG66">
            <v>36784</v>
          </cell>
          <cell r="BH66">
            <v>895.17727600698402</v>
          </cell>
          <cell r="BI66">
            <v>38093</v>
          </cell>
          <cell r="BJ66">
            <v>39393</v>
          </cell>
          <cell r="BK66">
            <v>40702</v>
          </cell>
          <cell r="BL66">
            <v>41975</v>
          </cell>
          <cell r="BM66">
            <v>2644.1924876555945</v>
          </cell>
          <cell r="BN66">
            <v>5191</v>
          </cell>
          <cell r="BO66">
            <v>25999</v>
          </cell>
          <cell r="BP66">
            <v>29620</v>
          </cell>
          <cell r="BQ66">
            <v>5199.0672944395292</v>
          </cell>
          <cell r="BR66">
            <v>31200</v>
          </cell>
          <cell r="BS66">
            <v>32774</v>
          </cell>
          <cell r="BT66">
            <v>34354</v>
          </cell>
          <cell r="BU66">
            <v>35904</v>
          </cell>
          <cell r="BV66">
            <v>2852.4502074248671</v>
          </cell>
          <cell r="BW66">
            <v>6284</v>
          </cell>
          <cell r="BX66" t="e">
            <v>#N/A</v>
          </cell>
        </row>
        <row r="67">
          <cell r="C67" t="str">
            <v>HO BUD</v>
          </cell>
          <cell r="J67">
            <v>27500</v>
          </cell>
          <cell r="S67">
            <v>290000</v>
          </cell>
          <cell r="AB67">
            <v>404500</v>
          </cell>
          <cell r="AK67">
            <v>87000</v>
          </cell>
          <cell r="AT67">
            <v>106500</v>
          </cell>
          <cell r="BC67">
            <v>31500</v>
          </cell>
          <cell r="BL67">
            <v>41500</v>
          </cell>
          <cell r="BU67">
            <v>33500</v>
          </cell>
          <cell r="BX67" t="e">
            <v>#N/A</v>
          </cell>
        </row>
      </sheetData>
      <sheetData sheetId="23">
        <row r="1">
          <cell r="B1" t="str">
            <v>AGRICULTURE AND ALLIED ACTIVITIES</v>
          </cell>
          <cell r="D1" t="str">
            <v>MSME</v>
          </cell>
          <cell r="F1" t="str">
            <v>OTHERS</v>
          </cell>
          <cell r="H1" t="str">
            <v>RETAIL LOANS</v>
          </cell>
          <cell r="J1" t="str">
            <v xml:space="preserve">TOTAL
</v>
          </cell>
        </row>
        <row r="2">
          <cell r="A2" t="str">
            <v>Row Labels</v>
          </cell>
          <cell r="B2" t="str">
            <v xml:space="preserve">A/C
</v>
          </cell>
          <cell r="C2" t="str">
            <v xml:space="preserve">Amt
</v>
          </cell>
          <cell r="D2" t="str">
            <v xml:space="preserve">A/C
</v>
          </cell>
          <cell r="E2" t="str">
            <v xml:space="preserve">Amt
</v>
          </cell>
          <cell r="F2" t="str">
            <v xml:space="preserve">A/C
</v>
          </cell>
          <cell r="G2" t="str">
            <v xml:space="preserve">Amt
</v>
          </cell>
          <cell r="H2" t="str">
            <v xml:space="preserve">A/C
</v>
          </cell>
          <cell r="I2" t="str">
            <v xml:space="preserve">Amt
</v>
          </cell>
          <cell r="J2" t="str">
            <v xml:space="preserve">A/C
</v>
          </cell>
          <cell r="K2" t="str">
            <v xml:space="preserve">Amt
</v>
          </cell>
        </row>
        <row r="3">
          <cell r="A3">
            <v>80</v>
          </cell>
          <cell r="B3">
            <v>0</v>
          </cell>
          <cell r="C3">
            <v>0</v>
          </cell>
          <cell r="D3">
            <v>5</v>
          </cell>
          <cell r="E3">
            <v>0.39213029999999999</v>
          </cell>
          <cell r="F3">
            <v>1</v>
          </cell>
          <cell r="G3">
            <v>3.0435100000000003E-2</v>
          </cell>
          <cell r="H3">
            <v>0</v>
          </cell>
          <cell r="I3">
            <v>0</v>
          </cell>
          <cell r="J3">
            <v>6</v>
          </cell>
          <cell r="K3">
            <v>0.42256540000000004</v>
          </cell>
        </row>
        <row r="4">
          <cell r="A4">
            <v>349</v>
          </cell>
          <cell r="B4">
            <v>0</v>
          </cell>
          <cell r="C4">
            <v>0</v>
          </cell>
          <cell r="D4">
            <v>1</v>
          </cell>
          <cell r="E4">
            <v>4.7194450999999997</v>
          </cell>
          <cell r="F4">
            <v>0</v>
          </cell>
          <cell r="G4">
            <v>0</v>
          </cell>
          <cell r="H4">
            <v>1</v>
          </cell>
          <cell r="I4">
            <v>0.45047999999999999</v>
          </cell>
          <cell r="J4">
            <v>2</v>
          </cell>
          <cell r="K4">
            <v>5.1699251000000004</v>
          </cell>
        </row>
        <row r="5">
          <cell r="A5">
            <v>780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1</v>
          </cell>
          <cell r="G5">
            <v>1.9690000000000002E-4</v>
          </cell>
          <cell r="H5">
            <v>0</v>
          </cell>
          <cell r="I5">
            <v>0</v>
          </cell>
          <cell r="J5">
            <v>1</v>
          </cell>
          <cell r="K5">
            <v>1.9690000000000002E-4</v>
          </cell>
        </row>
        <row r="6">
          <cell r="A6">
            <v>859</v>
          </cell>
          <cell r="B6">
            <v>0</v>
          </cell>
          <cell r="C6">
            <v>0</v>
          </cell>
          <cell r="D6">
            <v>7</v>
          </cell>
          <cell r="E6">
            <v>18.581297400000004</v>
          </cell>
          <cell r="F6">
            <v>2</v>
          </cell>
          <cell r="G6">
            <v>5.8337600000000003E-2</v>
          </cell>
          <cell r="H6">
            <v>0</v>
          </cell>
          <cell r="I6">
            <v>0</v>
          </cell>
          <cell r="J6">
            <v>9</v>
          </cell>
          <cell r="K6">
            <v>18.639635000000002</v>
          </cell>
        </row>
        <row r="7">
          <cell r="A7">
            <v>1014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</v>
          </cell>
          <cell r="I7">
            <v>0.27769260000000001</v>
          </cell>
          <cell r="J7">
            <v>1</v>
          </cell>
          <cell r="K7">
            <v>0.27769260000000001</v>
          </cell>
        </row>
        <row r="8">
          <cell r="A8">
            <v>103420</v>
          </cell>
          <cell r="B8">
            <v>0</v>
          </cell>
          <cell r="C8">
            <v>0</v>
          </cell>
          <cell r="D8">
            <v>6</v>
          </cell>
          <cell r="E8">
            <v>25.674994999999999</v>
          </cell>
          <cell r="F8">
            <v>1</v>
          </cell>
          <cell r="G8">
            <v>3.6322699999999999E-2</v>
          </cell>
          <cell r="H8">
            <v>2</v>
          </cell>
          <cell r="I8">
            <v>21.982206000000001</v>
          </cell>
          <cell r="J8">
            <v>9</v>
          </cell>
          <cell r="K8">
            <v>47.6935237</v>
          </cell>
        </row>
        <row r="9">
          <cell r="A9">
            <v>105620</v>
          </cell>
          <cell r="B9">
            <v>0</v>
          </cell>
          <cell r="C9">
            <v>0</v>
          </cell>
          <cell r="D9">
            <v>3</v>
          </cell>
          <cell r="E9">
            <v>21.415789900000004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3</v>
          </cell>
          <cell r="K9">
            <v>21.415789900000004</v>
          </cell>
        </row>
        <row r="10">
          <cell r="A10">
            <v>1225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2</v>
          </cell>
          <cell r="G10">
            <v>0.23726120000000003</v>
          </cell>
          <cell r="H10">
            <v>2</v>
          </cell>
          <cell r="I10">
            <v>5.3547841999999992</v>
          </cell>
          <cell r="J10">
            <v>4</v>
          </cell>
          <cell r="K10">
            <v>5.5920453999999999</v>
          </cell>
        </row>
        <row r="11">
          <cell r="A11">
            <v>1441</v>
          </cell>
          <cell r="B11">
            <v>0</v>
          </cell>
          <cell r="C11">
            <v>0</v>
          </cell>
          <cell r="D11">
            <v>4</v>
          </cell>
          <cell r="E11">
            <v>14.030669100000001</v>
          </cell>
          <cell r="F11">
            <v>2</v>
          </cell>
          <cell r="G11">
            <v>0.45962999999999998</v>
          </cell>
          <cell r="H11">
            <v>0</v>
          </cell>
          <cell r="I11">
            <v>0</v>
          </cell>
          <cell r="J11">
            <v>6</v>
          </cell>
          <cell r="K11">
            <v>14.490299100000001</v>
          </cell>
        </row>
        <row r="12">
          <cell r="A12">
            <v>1551</v>
          </cell>
          <cell r="B12">
            <v>1</v>
          </cell>
          <cell r="C12">
            <v>5.1820309999999994</v>
          </cell>
          <cell r="D12">
            <v>0</v>
          </cell>
          <cell r="E12">
            <v>0</v>
          </cell>
          <cell r="F12">
            <v>1</v>
          </cell>
          <cell r="G12">
            <v>6.4979999999999994E-3</v>
          </cell>
          <cell r="H12">
            <v>0</v>
          </cell>
          <cell r="I12">
            <v>0</v>
          </cell>
          <cell r="J12">
            <v>2</v>
          </cell>
          <cell r="K12">
            <v>5.1885289999999999</v>
          </cell>
        </row>
        <row r="13">
          <cell r="A13">
            <v>1555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1</v>
          </cell>
          <cell r="G13">
            <v>5.5399999999999998E-5</v>
          </cell>
          <cell r="H13">
            <v>0</v>
          </cell>
          <cell r="I13">
            <v>0</v>
          </cell>
          <cell r="J13">
            <v>1</v>
          </cell>
          <cell r="K13">
            <v>5.5399999999999998E-5</v>
          </cell>
        </row>
        <row r="14">
          <cell r="A14">
            <v>1562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3</v>
          </cell>
          <cell r="G14">
            <v>0.26258520000000002</v>
          </cell>
          <cell r="H14">
            <v>0</v>
          </cell>
          <cell r="I14">
            <v>0</v>
          </cell>
          <cell r="J14">
            <v>3</v>
          </cell>
          <cell r="K14">
            <v>0.26258520000000002</v>
          </cell>
        </row>
        <row r="15">
          <cell r="A15">
            <v>1563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2</v>
          </cell>
          <cell r="G15">
            <v>4.2561399999999992E-2</v>
          </cell>
          <cell r="H15">
            <v>0</v>
          </cell>
          <cell r="I15">
            <v>0</v>
          </cell>
          <cell r="J15">
            <v>2</v>
          </cell>
          <cell r="K15">
            <v>4.2561399999999992E-2</v>
          </cell>
        </row>
        <row r="16">
          <cell r="A16">
            <v>1564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1</v>
          </cell>
          <cell r="G16">
            <v>9.9506900000000009E-2</v>
          </cell>
          <cell r="H16">
            <v>0</v>
          </cell>
          <cell r="I16">
            <v>0</v>
          </cell>
          <cell r="J16">
            <v>1</v>
          </cell>
          <cell r="K16">
            <v>9.9506900000000009E-2</v>
          </cell>
        </row>
        <row r="17">
          <cell r="A17">
            <v>162820</v>
          </cell>
          <cell r="B17">
            <v>0</v>
          </cell>
          <cell r="C17">
            <v>0</v>
          </cell>
          <cell r="D17">
            <v>2</v>
          </cell>
          <cell r="E17">
            <v>38.0140356</v>
          </cell>
          <cell r="F17">
            <v>1</v>
          </cell>
          <cell r="G17">
            <v>6.2316499999999997E-2</v>
          </cell>
          <cell r="H17">
            <v>4</v>
          </cell>
          <cell r="I17">
            <v>26.219001899999999</v>
          </cell>
          <cell r="J17">
            <v>7</v>
          </cell>
          <cell r="K17">
            <v>64.295354000000003</v>
          </cell>
        </row>
        <row r="18">
          <cell r="A18">
            <v>1659</v>
          </cell>
          <cell r="B18">
            <v>1</v>
          </cell>
          <cell r="C18">
            <v>8.2662999999999993</v>
          </cell>
          <cell r="D18">
            <v>10</v>
          </cell>
          <cell r="E18">
            <v>46.472368999999993</v>
          </cell>
          <cell r="F18">
            <v>2</v>
          </cell>
          <cell r="G18">
            <v>0.3487422</v>
          </cell>
          <cell r="H18">
            <v>8</v>
          </cell>
          <cell r="I18">
            <v>81.855134100000001</v>
          </cell>
          <cell r="J18">
            <v>21</v>
          </cell>
          <cell r="K18">
            <v>136.94254530000001</v>
          </cell>
        </row>
        <row r="19">
          <cell r="A19">
            <v>168620</v>
          </cell>
          <cell r="B19">
            <v>0</v>
          </cell>
          <cell r="C19">
            <v>0</v>
          </cell>
          <cell r="D19">
            <v>2</v>
          </cell>
          <cell r="E19">
            <v>10.0494129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2</v>
          </cell>
          <cell r="K19">
            <v>10.0494129</v>
          </cell>
        </row>
        <row r="20">
          <cell r="A20">
            <v>1695</v>
          </cell>
          <cell r="B20">
            <v>1</v>
          </cell>
          <cell r="C20">
            <v>0.94742999999999999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1</v>
          </cell>
          <cell r="I20">
            <v>3.8404099999999999</v>
          </cell>
          <cell r="J20">
            <v>2</v>
          </cell>
          <cell r="K20">
            <v>4.7878400000000001</v>
          </cell>
        </row>
        <row r="21">
          <cell r="A21">
            <v>1779</v>
          </cell>
          <cell r="B21">
            <v>0</v>
          </cell>
          <cell r="C21">
            <v>0</v>
          </cell>
          <cell r="D21">
            <v>2</v>
          </cell>
          <cell r="E21">
            <v>6.7162682999999994</v>
          </cell>
          <cell r="F21">
            <v>0</v>
          </cell>
          <cell r="G21">
            <v>0</v>
          </cell>
          <cell r="H21">
            <v>1</v>
          </cell>
          <cell r="I21">
            <v>2.1143266000000001</v>
          </cell>
          <cell r="J21">
            <v>3</v>
          </cell>
          <cell r="K21">
            <v>8.8305948999999995</v>
          </cell>
        </row>
        <row r="22">
          <cell r="A22">
            <v>1790</v>
          </cell>
          <cell r="B22">
            <v>0</v>
          </cell>
          <cell r="C22">
            <v>0</v>
          </cell>
          <cell r="D22">
            <v>2</v>
          </cell>
          <cell r="E22">
            <v>3.3549869999999995</v>
          </cell>
          <cell r="F22">
            <v>3</v>
          </cell>
          <cell r="G22">
            <v>0.4886626</v>
          </cell>
          <cell r="H22">
            <v>0</v>
          </cell>
          <cell r="I22">
            <v>0</v>
          </cell>
          <cell r="J22">
            <v>5</v>
          </cell>
          <cell r="K22">
            <v>3.8436495999999991</v>
          </cell>
        </row>
        <row r="23">
          <cell r="A23">
            <v>1791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1</v>
          </cell>
          <cell r="I23">
            <v>1.177311</v>
          </cell>
          <cell r="J23">
            <v>1</v>
          </cell>
          <cell r="K23">
            <v>1.177311</v>
          </cell>
        </row>
        <row r="24">
          <cell r="A24">
            <v>179110</v>
          </cell>
          <cell r="B24">
            <v>0</v>
          </cell>
          <cell r="C24">
            <v>0</v>
          </cell>
          <cell r="D24">
            <v>3</v>
          </cell>
          <cell r="E24">
            <v>55.495108299999998</v>
          </cell>
          <cell r="F24">
            <v>0</v>
          </cell>
          <cell r="G24">
            <v>0</v>
          </cell>
          <cell r="H24">
            <v>2</v>
          </cell>
          <cell r="I24">
            <v>10.495836099999998</v>
          </cell>
          <cell r="J24">
            <v>5</v>
          </cell>
          <cell r="K24">
            <v>65.990944400000004</v>
          </cell>
        </row>
        <row r="25">
          <cell r="A25">
            <v>184120</v>
          </cell>
          <cell r="B25">
            <v>1</v>
          </cell>
          <cell r="C25">
            <v>19.888245000000001</v>
          </cell>
          <cell r="D25">
            <v>3</v>
          </cell>
          <cell r="E25">
            <v>30.3351161</v>
          </cell>
          <cell r="F25">
            <v>1</v>
          </cell>
          <cell r="G25">
            <v>6.9990800000000006E-2</v>
          </cell>
          <cell r="H25">
            <v>4</v>
          </cell>
          <cell r="I25">
            <v>46.612544000000007</v>
          </cell>
          <cell r="J25">
            <v>9</v>
          </cell>
          <cell r="K25">
            <v>96.905895900000004</v>
          </cell>
        </row>
        <row r="26">
          <cell r="A26">
            <v>184510</v>
          </cell>
          <cell r="B26">
            <v>0</v>
          </cell>
          <cell r="C26">
            <v>0</v>
          </cell>
          <cell r="D26">
            <v>8</v>
          </cell>
          <cell r="E26">
            <v>10.183396</v>
          </cell>
          <cell r="F26">
            <v>0</v>
          </cell>
          <cell r="G26">
            <v>0</v>
          </cell>
          <cell r="H26">
            <v>1</v>
          </cell>
          <cell r="I26">
            <v>2.7476240999999999</v>
          </cell>
          <cell r="J26">
            <v>9</v>
          </cell>
          <cell r="K26">
            <v>12.9310201</v>
          </cell>
        </row>
        <row r="27">
          <cell r="A27">
            <v>191920</v>
          </cell>
          <cell r="B27">
            <v>0</v>
          </cell>
          <cell r="C27">
            <v>0</v>
          </cell>
          <cell r="D27">
            <v>28</v>
          </cell>
          <cell r="E27">
            <v>43.891927000000003</v>
          </cell>
          <cell r="F27">
            <v>1</v>
          </cell>
          <cell r="G27">
            <v>0.02</v>
          </cell>
          <cell r="H27">
            <v>3</v>
          </cell>
          <cell r="I27">
            <v>16.025586699999998</v>
          </cell>
          <cell r="J27">
            <v>32</v>
          </cell>
          <cell r="K27">
            <v>59.937513700000004</v>
          </cell>
        </row>
        <row r="28">
          <cell r="A28">
            <v>1927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2</v>
          </cell>
          <cell r="G28">
            <v>5.0126800000000006E-2</v>
          </cell>
          <cell r="H28">
            <v>3</v>
          </cell>
          <cell r="I28">
            <v>17.479340799999999</v>
          </cell>
          <cell r="J28">
            <v>5</v>
          </cell>
          <cell r="K28">
            <v>17.529467599999997</v>
          </cell>
        </row>
        <row r="29">
          <cell r="A29">
            <v>196210</v>
          </cell>
          <cell r="B29">
            <v>0</v>
          </cell>
          <cell r="C29">
            <v>0</v>
          </cell>
          <cell r="D29">
            <v>1</v>
          </cell>
          <cell r="E29">
            <v>5.1333500000000004E-2</v>
          </cell>
          <cell r="F29">
            <v>1</v>
          </cell>
          <cell r="G29">
            <v>1.856E-2</v>
          </cell>
          <cell r="H29">
            <v>3</v>
          </cell>
          <cell r="I29">
            <v>44.377670700000003</v>
          </cell>
          <cell r="J29">
            <v>5</v>
          </cell>
          <cell r="K29">
            <v>44.447564200000002</v>
          </cell>
        </row>
        <row r="30">
          <cell r="A30">
            <v>2292</v>
          </cell>
          <cell r="B30">
            <v>0</v>
          </cell>
          <cell r="C30">
            <v>0</v>
          </cell>
          <cell r="D30">
            <v>1</v>
          </cell>
          <cell r="E30">
            <v>1.3159619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1</v>
          </cell>
          <cell r="K30">
            <v>1.3159619</v>
          </cell>
        </row>
        <row r="31">
          <cell r="A31">
            <v>2295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2</v>
          </cell>
          <cell r="G31">
            <v>2.7633900000000003E-2</v>
          </cell>
          <cell r="H31">
            <v>0</v>
          </cell>
          <cell r="I31">
            <v>0</v>
          </cell>
          <cell r="J31">
            <v>2</v>
          </cell>
          <cell r="K31">
            <v>2.7633900000000003E-2</v>
          </cell>
        </row>
        <row r="32">
          <cell r="A32">
            <v>2296</v>
          </cell>
          <cell r="B32">
            <v>2</v>
          </cell>
          <cell r="C32">
            <v>1.8322772000000001</v>
          </cell>
          <cell r="D32">
            <v>1</v>
          </cell>
          <cell r="E32">
            <v>1.7576423999999999</v>
          </cell>
          <cell r="F32">
            <v>0</v>
          </cell>
          <cell r="G32">
            <v>0</v>
          </cell>
          <cell r="H32">
            <v>1</v>
          </cell>
          <cell r="I32">
            <v>2.6182660000000002</v>
          </cell>
          <cell r="J32">
            <v>4</v>
          </cell>
          <cell r="K32">
            <v>6.2081855999999993</v>
          </cell>
        </row>
        <row r="33">
          <cell r="A33">
            <v>2366</v>
          </cell>
          <cell r="B33">
            <v>0</v>
          </cell>
          <cell r="C33">
            <v>0</v>
          </cell>
          <cell r="D33">
            <v>2</v>
          </cell>
          <cell r="E33">
            <v>1.5720845000000001</v>
          </cell>
          <cell r="F33">
            <v>1</v>
          </cell>
          <cell r="G33">
            <v>0.19563749999999999</v>
          </cell>
          <cell r="H33">
            <v>0</v>
          </cell>
          <cell r="I33">
            <v>0</v>
          </cell>
          <cell r="J33">
            <v>3</v>
          </cell>
          <cell r="K33">
            <v>1.767722</v>
          </cell>
        </row>
        <row r="34">
          <cell r="A34">
            <v>2400</v>
          </cell>
          <cell r="B34">
            <v>0</v>
          </cell>
          <cell r="C34">
            <v>0</v>
          </cell>
          <cell r="D34">
            <v>2</v>
          </cell>
          <cell r="E34">
            <v>4.2998631999999999</v>
          </cell>
          <cell r="F34">
            <v>2</v>
          </cell>
          <cell r="G34">
            <v>6.4830699999999991E-2</v>
          </cell>
          <cell r="H34">
            <v>0</v>
          </cell>
          <cell r="I34">
            <v>0</v>
          </cell>
          <cell r="J34">
            <v>4</v>
          </cell>
          <cell r="K34">
            <v>4.3646938999999998</v>
          </cell>
        </row>
        <row r="35">
          <cell r="A35">
            <v>2513</v>
          </cell>
          <cell r="B35">
            <v>0</v>
          </cell>
          <cell r="C35">
            <v>0</v>
          </cell>
          <cell r="D35">
            <v>1</v>
          </cell>
          <cell r="E35">
            <v>10.044199000000001</v>
          </cell>
          <cell r="F35">
            <v>1</v>
          </cell>
          <cell r="G35">
            <v>7.0028699999999999E-2</v>
          </cell>
          <cell r="H35">
            <v>4</v>
          </cell>
          <cell r="I35">
            <v>36.934579100000001</v>
          </cell>
          <cell r="J35">
            <v>6</v>
          </cell>
          <cell r="K35">
            <v>47.048806799999994</v>
          </cell>
        </row>
        <row r="36">
          <cell r="A36">
            <v>3002</v>
          </cell>
          <cell r="B36">
            <v>1</v>
          </cell>
          <cell r="C36">
            <v>1.02529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1</v>
          </cell>
          <cell r="I36">
            <v>6.8613299999999997</v>
          </cell>
          <cell r="J36">
            <v>2</v>
          </cell>
          <cell r="K36">
            <v>7.8866199999999997</v>
          </cell>
        </row>
        <row r="37">
          <cell r="A37">
            <v>3938</v>
          </cell>
          <cell r="B37">
            <v>1</v>
          </cell>
          <cell r="C37">
            <v>0.65</v>
          </cell>
          <cell r="D37">
            <v>9</v>
          </cell>
          <cell r="E37">
            <v>36.279536200000003</v>
          </cell>
          <cell r="F37">
            <v>4</v>
          </cell>
          <cell r="G37">
            <v>0.39029989999999998</v>
          </cell>
          <cell r="H37">
            <v>0</v>
          </cell>
          <cell r="I37">
            <v>0</v>
          </cell>
          <cell r="J37">
            <v>14</v>
          </cell>
          <cell r="K37">
            <v>37.319836100000003</v>
          </cell>
        </row>
        <row r="38">
          <cell r="A38">
            <v>3939</v>
          </cell>
          <cell r="B38">
            <v>1</v>
          </cell>
          <cell r="C38">
            <v>0.58250000000000002</v>
          </cell>
          <cell r="D38">
            <v>9</v>
          </cell>
          <cell r="E38">
            <v>53.240374500000001</v>
          </cell>
          <cell r="F38">
            <v>0</v>
          </cell>
          <cell r="G38">
            <v>0</v>
          </cell>
          <cell r="H38">
            <v>3</v>
          </cell>
          <cell r="I38">
            <v>14.622096000000001</v>
          </cell>
          <cell r="J38">
            <v>13</v>
          </cell>
          <cell r="K38">
            <v>68.444970499999997</v>
          </cell>
        </row>
        <row r="39">
          <cell r="A39">
            <v>4108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1</v>
          </cell>
          <cell r="G39">
            <v>5.1753300000000002E-2</v>
          </cell>
          <cell r="H39">
            <v>1</v>
          </cell>
          <cell r="I39">
            <v>1.6537200000000001</v>
          </cell>
          <cell r="J39">
            <v>2</v>
          </cell>
          <cell r="K39">
            <v>1.7054733</v>
          </cell>
        </row>
        <row r="40">
          <cell r="A40">
            <v>4745</v>
          </cell>
          <cell r="B40">
            <v>0</v>
          </cell>
          <cell r="C40">
            <v>0</v>
          </cell>
          <cell r="D40">
            <v>5</v>
          </cell>
          <cell r="E40">
            <v>23.713183700000002</v>
          </cell>
          <cell r="F40">
            <v>1</v>
          </cell>
          <cell r="G40">
            <v>4.9733999999999993E-3</v>
          </cell>
          <cell r="H40">
            <v>1</v>
          </cell>
          <cell r="I40">
            <v>8.6891227000000004</v>
          </cell>
          <cell r="J40">
            <v>7</v>
          </cell>
          <cell r="K40">
            <v>32.407279799999998</v>
          </cell>
        </row>
        <row r="41">
          <cell r="A41">
            <v>4992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1</v>
          </cell>
          <cell r="I41">
            <v>3.36199</v>
          </cell>
          <cell r="J41">
            <v>1</v>
          </cell>
          <cell r="K41">
            <v>3.36199</v>
          </cell>
        </row>
        <row r="42">
          <cell r="A42">
            <v>4993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1</v>
          </cell>
          <cell r="I42">
            <v>2.5375810999999997</v>
          </cell>
          <cell r="J42">
            <v>1</v>
          </cell>
          <cell r="K42">
            <v>2.5375810999999997</v>
          </cell>
        </row>
        <row r="43">
          <cell r="A43">
            <v>5974</v>
          </cell>
          <cell r="B43">
            <v>1</v>
          </cell>
          <cell r="C43">
            <v>3.8090560999999998</v>
          </cell>
          <cell r="D43">
            <v>1</v>
          </cell>
          <cell r="E43">
            <v>10.369198299999999</v>
          </cell>
          <cell r="F43">
            <v>0</v>
          </cell>
          <cell r="G43">
            <v>0</v>
          </cell>
          <cell r="H43">
            <v>2</v>
          </cell>
          <cell r="I43">
            <v>9.8504199999999997</v>
          </cell>
          <cell r="J43">
            <v>4</v>
          </cell>
          <cell r="K43">
            <v>24.0286744</v>
          </cell>
        </row>
        <row r="44">
          <cell r="A44">
            <v>6352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1</v>
          </cell>
          <cell r="G44">
            <v>2.56668E-2</v>
          </cell>
          <cell r="H44">
            <v>0</v>
          </cell>
          <cell r="I44">
            <v>0</v>
          </cell>
          <cell r="J44">
            <v>1</v>
          </cell>
          <cell r="K44">
            <v>2.56668E-2</v>
          </cell>
        </row>
        <row r="45">
          <cell r="A45">
            <v>7164</v>
          </cell>
          <cell r="B45">
            <v>0</v>
          </cell>
          <cell r="C45">
            <v>0</v>
          </cell>
          <cell r="D45">
            <v>1</v>
          </cell>
          <cell r="E45">
            <v>14.983050200000001</v>
          </cell>
          <cell r="F45">
            <v>2</v>
          </cell>
          <cell r="G45">
            <v>0.23350399999999999</v>
          </cell>
          <cell r="H45">
            <v>0</v>
          </cell>
          <cell r="I45">
            <v>0</v>
          </cell>
          <cell r="J45">
            <v>3</v>
          </cell>
          <cell r="K45">
            <v>15.216554199999999</v>
          </cell>
        </row>
        <row r="46">
          <cell r="A46">
            <v>7211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2</v>
          </cell>
          <cell r="G46">
            <v>2.3377800000000001E-2</v>
          </cell>
          <cell r="H46">
            <v>0</v>
          </cell>
          <cell r="I46">
            <v>0</v>
          </cell>
          <cell r="J46">
            <v>2</v>
          </cell>
          <cell r="K46">
            <v>2.3377800000000001E-2</v>
          </cell>
        </row>
        <row r="47">
          <cell r="A47">
            <v>7212</v>
          </cell>
          <cell r="B47">
            <v>0</v>
          </cell>
          <cell r="C47">
            <v>0</v>
          </cell>
          <cell r="D47">
            <v>8</v>
          </cell>
          <cell r="E47">
            <v>41.776287000000004</v>
          </cell>
          <cell r="F47">
            <v>1</v>
          </cell>
          <cell r="G47">
            <v>2.2347600000000002E-2</v>
          </cell>
          <cell r="H47">
            <v>0</v>
          </cell>
          <cell r="I47">
            <v>0</v>
          </cell>
          <cell r="J47">
            <v>9</v>
          </cell>
          <cell r="K47">
            <v>41.7986346</v>
          </cell>
        </row>
        <row r="48">
          <cell r="A48">
            <v>7214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2</v>
          </cell>
          <cell r="G48">
            <v>0.14310680000000001</v>
          </cell>
          <cell r="H48">
            <v>0</v>
          </cell>
          <cell r="I48">
            <v>0</v>
          </cell>
          <cell r="J48">
            <v>2</v>
          </cell>
          <cell r="K48">
            <v>0.14310680000000001</v>
          </cell>
        </row>
        <row r="49">
          <cell r="A49">
            <v>7323</v>
          </cell>
          <cell r="B49">
            <v>0</v>
          </cell>
          <cell r="C49">
            <v>0</v>
          </cell>
          <cell r="D49">
            <v>2</v>
          </cell>
          <cell r="E49">
            <v>4.26572</v>
          </cell>
          <cell r="F49">
            <v>1</v>
          </cell>
          <cell r="G49">
            <v>4.9533399999999998E-2</v>
          </cell>
          <cell r="H49">
            <v>1</v>
          </cell>
          <cell r="I49">
            <v>4.21706</v>
          </cell>
          <cell r="J49">
            <v>4</v>
          </cell>
          <cell r="K49">
            <v>8.5323134000000014</v>
          </cell>
        </row>
        <row r="50">
          <cell r="A50">
            <v>8899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1</v>
          </cell>
          <cell r="G50">
            <v>5.48388E-2</v>
          </cell>
          <cell r="H50">
            <v>1</v>
          </cell>
          <cell r="I50">
            <v>16.0291453</v>
          </cell>
          <cell r="J50">
            <v>2</v>
          </cell>
          <cell r="K50">
            <v>16.083984099999999</v>
          </cell>
        </row>
        <row r="51">
          <cell r="A51">
            <v>8902</v>
          </cell>
          <cell r="B51">
            <v>0</v>
          </cell>
          <cell r="C51">
            <v>0</v>
          </cell>
          <cell r="D51">
            <v>1</v>
          </cell>
          <cell r="E51">
            <v>1.9367601000000001</v>
          </cell>
          <cell r="F51">
            <v>1</v>
          </cell>
          <cell r="G51">
            <v>4.9187700000000008E-2</v>
          </cell>
          <cell r="H51">
            <v>2</v>
          </cell>
          <cell r="I51">
            <v>17.7771936</v>
          </cell>
          <cell r="J51">
            <v>4</v>
          </cell>
          <cell r="K51">
            <v>19.763141400000002</v>
          </cell>
        </row>
        <row r="52">
          <cell r="A52">
            <v>9024</v>
          </cell>
          <cell r="B52">
            <v>0</v>
          </cell>
          <cell r="C52">
            <v>0</v>
          </cell>
          <cell r="D52">
            <v>1</v>
          </cell>
          <cell r="E52">
            <v>1.9313256000000001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1</v>
          </cell>
          <cell r="K52">
            <v>1.9313256000000001</v>
          </cell>
        </row>
        <row r="53">
          <cell r="A53">
            <v>9881</v>
          </cell>
          <cell r="B53">
            <v>2</v>
          </cell>
          <cell r="C53">
            <v>1.4605348</v>
          </cell>
          <cell r="D53">
            <v>1</v>
          </cell>
          <cell r="E53">
            <v>4.9758513000000004</v>
          </cell>
          <cell r="F53">
            <v>2</v>
          </cell>
          <cell r="G53">
            <v>7.3869299999999999E-2</v>
          </cell>
          <cell r="H53">
            <v>0</v>
          </cell>
          <cell r="I53">
            <v>0</v>
          </cell>
          <cell r="J53">
            <v>5</v>
          </cell>
          <cell r="K53">
            <v>6.5102554000000001</v>
          </cell>
        </row>
        <row r="54">
          <cell r="A54">
            <v>9908</v>
          </cell>
          <cell r="B54">
            <v>0</v>
          </cell>
          <cell r="C54">
            <v>0</v>
          </cell>
          <cell r="D54">
            <v>6</v>
          </cell>
          <cell r="E54">
            <v>32.314115000000001</v>
          </cell>
          <cell r="F54">
            <v>1</v>
          </cell>
          <cell r="G54">
            <v>3.0825399999999999E-2</v>
          </cell>
          <cell r="H54">
            <v>5</v>
          </cell>
          <cell r="I54">
            <v>36.424839799999994</v>
          </cell>
          <cell r="J54">
            <v>12</v>
          </cell>
          <cell r="K54">
            <v>68.7697802</v>
          </cell>
        </row>
        <row r="55">
          <cell r="A55">
            <v>9911</v>
          </cell>
          <cell r="B55">
            <v>0</v>
          </cell>
          <cell r="C55">
            <v>0</v>
          </cell>
          <cell r="D55">
            <v>3</v>
          </cell>
          <cell r="E55">
            <v>6.8010141999999991</v>
          </cell>
          <cell r="F55">
            <v>1</v>
          </cell>
          <cell r="G55">
            <v>9.8399999999999998E-3</v>
          </cell>
          <cell r="H55">
            <v>0</v>
          </cell>
          <cell r="I55">
            <v>0</v>
          </cell>
          <cell r="J55">
            <v>4</v>
          </cell>
          <cell r="K55">
            <v>6.8108541999999996</v>
          </cell>
        </row>
        <row r="56">
          <cell r="A56">
            <v>9912</v>
          </cell>
          <cell r="B56">
            <v>1</v>
          </cell>
          <cell r="C56">
            <v>0.95499999999999996</v>
          </cell>
          <cell r="D56">
            <v>0</v>
          </cell>
          <cell r="E56">
            <v>0</v>
          </cell>
          <cell r="F56">
            <v>1</v>
          </cell>
          <cell r="G56">
            <v>3.8530000000000001E-3</v>
          </cell>
          <cell r="H56">
            <v>1</v>
          </cell>
          <cell r="I56">
            <v>5.1465079999999999</v>
          </cell>
          <cell r="J56">
            <v>3</v>
          </cell>
          <cell r="K56">
            <v>6.1053609999999994</v>
          </cell>
        </row>
        <row r="57">
          <cell r="A57">
            <v>9950</v>
          </cell>
          <cell r="B57">
            <v>0</v>
          </cell>
          <cell r="C57">
            <v>0</v>
          </cell>
          <cell r="D57">
            <v>2</v>
          </cell>
          <cell r="E57">
            <v>8.6658489999999997</v>
          </cell>
          <cell r="F57">
            <v>2</v>
          </cell>
          <cell r="G57">
            <v>3.1469200000000003E-2</v>
          </cell>
          <cell r="H57">
            <v>1</v>
          </cell>
          <cell r="I57">
            <v>3.6371099999999998</v>
          </cell>
          <cell r="J57">
            <v>5</v>
          </cell>
          <cell r="K57">
            <v>12.334428200000001</v>
          </cell>
        </row>
        <row r="58">
          <cell r="A58">
            <v>9951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2</v>
          </cell>
          <cell r="I58">
            <v>11.176278</v>
          </cell>
          <cell r="J58">
            <v>2</v>
          </cell>
          <cell r="K58">
            <v>11.176278</v>
          </cell>
        </row>
        <row r="59">
          <cell r="A59">
            <v>9912</v>
          </cell>
          <cell r="B59">
            <v>2</v>
          </cell>
          <cell r="C59">
            <v>19.926661200000002</v>
          </cell>
          <cell r="D59">
            <v>1</v>
          </cell>
          <cell r="E59">
            <v>0.98136000000000001</v>
          </cell>
          <cell r="F59">
            <v>2</v>
          </cell>
          <cell r="G59">
            <v>9.4706331000000006</v>
          </cell>
          <cell r="H59">
            <v>4</v>
          </cell>
          <cell r="I59">
            <v>16.289922600000001</v>
          </cell>
          <cell r="J59">
            <v>9</v>
          </cell>
          <cell r="K59">
            <v>46.668576899999998</v>
          </cell>
        </row>
        <row r="60">
          <cell r="A60">
            <v>9950</v>
          </cell>
          <cell r="C60">
            <v>0</v>
          </cell>
          <cell r="E60">
            <v>0</v>
          </cell>
          <cell r="F60">
            <v>3</v>
          </cell>
          <cell r="G60">
            <v>3.47873E-2</v>
          </cell>
          <cell r="H60">
            <v>1</v>
          </cell>
          <cell r="I60">
            <v>3.6371099999999998</v>
          </cell>
          <cell r="J60">
            <v>4</v>
          </cell>
          <cell r="K60">
            <v>3.6718972999999999</v>
          </cell>
        </row>
        <row r="61">
          <cell r="A61">
            <v>9951</v>
          </cell>
          <cell r="B61">
            <v>1</v>
          </cell>
          <cell r="C61">
            <v>1.3981399999999999</v>
          </cell>
          <cell r="D61">
            <v>3</v>
          </cell>
          <cell r="E61">
            <v>3.4439308</v>
          </cell>
          <cell r="G61">
            <v>0</v>
          </cell>
          <cell r="H61">
            <v>2</v>
          </cell>
          <cell r="I61">
            <v>11.176278</v>
          </cell>
          <cell r="J61">
            <v>6</v>
          </cell>
          <cell r="K61">
            <v>16.018348799999998</v>
          </cell>
        </row>
        <row r="62">
          <cell r="A62" t="str">
            <v>(blank)</v>
          </cell>
          <cell r="C62">
            <v>0</v>
          </cell>
          <cell r="E62">
            <v>0</v>
          </cell>
          <cell r="G62">
            <v>0</v>
          </cell>
          <cell r="I62">
            <v>0</v>
          </cell>
          <cell r="K62">
            <v>0</v>
          </cell>
        </row>
        <row r="63">
          <cell r="A63" t="str">
            <v>Grand Total</v>
          </cell>
          <cell r="B63">
            <v>119</v>
          </cell>
          <cell r="C63">
            <v>415.55261139999999</v>
          </cell>
          <cell r="D63">
            <v>350</v>
          </cell>
          <cell r="E63">
            <v>1522.1653746999998</v>
          </cell>
          <cell r="F63">
            <v>118</v>
          </cell>
          <cell r="G63">
            <v>21.390143900000002</v>
          </cell>
          <cell r="H63">
            <v>173</v>
          </cell>
          <cell r="I63">
            <v>919.96447179999973</v>
          </cell>
          <cell r="J63">
            <v>760</v>
          </cell>
          <cell r="K63">
            <v>2879.0726017999996</v>
          </cell>
        </row>
      </sheetData>
      <sheetData sheetId="24">
        <row r="2">
          <cell r="B2" t="str">
            <v>D. No.</v>
          </cell>
          <cell r="C2" t="str">
            <v>Branch Name</v>
          </cell>
          <cell r="D2" t="str">
            <v>No. Of A/Cs</v>
          </cell>
          <cell r="E2" t="str">
            <v>Amt.</v>
          </cell>
        </row>
        <row r="3">
          <cell r="B3">
            <v>80</v>
          </cell>
          <cell r="C3" t="str">
            <v>BAGHA</v>
          </cell>
          <cell r="D3">
            <v>3</v>
          </cell>
          <cell r="E3">
            <v>6.7</v>
          </cell>
        </row>
        <row r="4">
          <cell r="B4">
            <v>780</v>
          </cell>
          <cell r="C4" t="str">
            <v>MAJHAULIA</v>
          </cell>
          <cell r="D4">
            <v>1</v>
          </cell>
          <cell r="E4">
            <v>9</v>
          </cell>
        </row>
        <row r="5">
          <cell r="B5">
            <v>859</v>
          </cell>
          <cell r="C5" t="str">
            <v>SUGAULI</v>
          </cell>
          <cell r="D5">
            <v>1</v>
          </cell>
          <cell r="E5">
            <v>0.2</v>
          </cell>
        </row>
        <row r="6">
          <cell r="B6">
            <v>105620</v>
          </cell>
          <cell r="C6" t="str">
            <v>English</v>
          </cell>
          <cell r="D6">
            <v>1</v>
          </cell>
          <cell r="E6">
            <v>2</v>
          </cell>
        </row>
        <row r="7">
          <cell r="B7">
            <v>1441</v>
          </cell>
          <cell r="C7" t="str">
            <v>CHITTAULI</v>
          </cell>
          <cell r="D7">
            <v>2</v>
          </cell>
          <cell r="E7">
            <v>9.5</v>
          </cell>
        </row>
        <row r="8">
          <cell r="B8">
            <v>162820</v>
          </cell>
          <cell r="C8" t="str">
            <v>Motihari</v>
          </cell>
          <cell r="D8">
            <v>1</v>
          </cell>
          <cell r="E8">
            <v>8</v>
          </cell>
        </row>
        <row r="9">
          <cell r="B9">
            <v>168620</v>
          </cell>
          <cell r="C9" t="str">
            <v>Siwan</v>
          </cell>
          <cell r="D9">
            <v>1</v>
          </cell>
          <cell r="E9">
            <v>5</v>
          </cell>
        </row>
        <row r="10">
          <cell r="B10">
            <v>1750</v>
          </cell>
          <cell r="C10" t="str">
            <v>D.KALAN</v>
          </cell>
          <cell r="D10">
            <v>2</v>
          </cell>
          <cell r="E10">
            <v>75</v>
          </cell>
        </row>
        <row r="11">
          <cell r="B11">
            <v>1790</v>
          </cell>
          <cell r="C11" t="str">
            <v>PANDAUL</v>
          </cell>
          <cell r="D11">
            <v>4</v>
          </cell>
          <cell r="E11">
            <v>23</v>
          </cell>
        </row>
        <row r="12">
          <cell r="B12">
            <v>179110</v>
          </cell>
          <cell r="C12" t="str">
            <v>GOPALGANJ e-OBC</v>
          </cell>
          <cell r="D12">
            <v>1</v>
          </cell>
          <cell r="E12">
            <v>0.2</v>
          </cell>
        </row>
        <row r="13">
          <cell r="B13">
            <v>184120</v>
          </cell>
          <cell r="C13" t="str">
            <v>Raxaul</v>
          </cell>
          <cell r="D13">
            <v>1</v>
          </cell>
          <cell r="E13">
            <v>4.5999999999999996</v>
          </cell>
        </row>
        <row r="14">
          <cell r="B14">
            <v>184510</v>
          </cell>
          <cell r="C14" t="str">
            <v>SIWAN e-OBC</v>
          </cell>
          <cell r="D14">
            <v>1</v>
          </cell>
          <cell r="E14">
            <v>10</v>
          </cell>
        </row>
        <row r="15">
          <cell r="B15">
            <v>191920</v>
          </cell>
          <cell r="C15" t="str">
            <v>Bettiah</v>
          </cell>
          <cell r="D15">
            <v>1</v>
          </cell>
          <cell r="E15">
            <v>40</v>
          </cell>
        </row>
        <row r="16">
          <cell r="B16">
            <v>1927</v>
          </cell>
          <cell r="C16" t="str">
            <v>GAMBHIRAR</v>
          </cell>
          <cell r="D16">
            <v>1</v>
          </cell>
          <cell r="E16">
            <v>5</v>
          </cell>
        </row>
        <row r="17">
          <cell r="B17">
            <v>2292</v>
          </cell>
          <cell r="C17" t="str">
            <v>LAUKHAN</v>
          </cell>
          <cell r="D17">
            <v>1</v>
          </cell>
          <cell r="E17">
            <v>9</v>
          </cell>
        </row>
        <row r="18">
          <cell r="B18">
            <v>2295</v>
          </cell>
          <cell r="C18" t="str">
            <v>INERWA</v>
          </cell>
          <cell r="D18">
            <v>1</v>
          </cell>
          <cell r="E18">
            <v>10</v>
          </cell>
        </row>
        <row r="19">
          <cell r="B19">
            <v>2366</v>
          </cell>
          <cell r="C19" t="str">
            <v>KAROM</v>
          </cell>
          <cell r="D19">
            <v>1</v>
          </cell>
          <cell r="E19">
            <v>5</v>
          </cell>
        </row>
        <row r="20">
          <cell r="B20">
            <v>3002</v>
          </cell>
          <cell r="C20" t="str">
            <v>RAJAPUR</v>
          </cell>
          <cell r="D20">
            <v>1</v>
          </cell>
          <cell r="E20">
            <v>2</v>
          </cell>
        </row>
        <row r="21">
          <cell r="B21">
            <v>3938</v>
          </cell>
          <cell r="C21" t="str">
            <v>GOPALGANJ</v>
          </cell>
          <cell r="D21">
            <v>1</v>
          </cell>
          <cell r="E21">
            <v>8</v>
          </cell>
        </row>
        <row r="22">
          <cell r="B22">
            <v>3939</v>
          </cell>
          <cell r="C22" t="str">
            <v>BETTIAH</v>
          </cell>
          <cell r="D22">
            <v>1</v>
          </cell>
          <cell r="E22">
            <v>325</v>
          </cell>
        </row>
        <row r="23">
          <cell r="B23">
            <v>4992</v>
          </cell>
          <cell r="C23" t="str">
            <v>SITAMARHI</v>
          </cell>
          <cell r="D23">
            <v>5</v>
          </cell>
          <cell r="E23">
            <v>44.25</v>
          </cell>
        </row>
        <row r="24">
          <cell r="B24">
            <v>5974</v>
          </cell>
          <cell r="C24" t="str">
            <v>KASBA MEHSI</v>
          </cell>
          <cell r="D24">
            <v>3</v>
          </cell>
          <cell r="E24">
            <v>51.2</v>
          </cell>
        </row>
        <row r="25">
          <cell r="B25">
            <v>6352</v>
          </cell>
          <cell r="C25" t="str">
            <v>Katya</v>
          </cell>
          <cell r="D25">
            <v>1</v>
          </cell>
          <cell r="E25">
            <v>0.5</v>
          </cell>
        </row>
        <row r="26">
          <cell r="B26">
            <v>7164</v>
          </cell>
          <cell r="C26" t="str">
            <v xml:space="preserve">NARAIPUR </v>
          </cell>
          <cell r="D26">
            <v>5</v>
          </cell>
          <cell r="E26">
            <v>8.15</v>
          </cell>
        </row>
        <row r="27">
          <cell r="B27">
            <v>7211</v>
          </cell>
          <cell r="C27" t="str">
            <v>CHAKIYA</v>
          </cell>
          <cell r="D27">
            <v>3</v>
          </cell>
          <cell r="E27">
            <v>46.4</v>
          </cell>
        </row>
        <row r="28">
          <cell r="B28">
            <v>7323</v>
          </cell>
          <cell r="C28" t="str">
            <v>BHORE</v>
          </cell>
          <cell r="D28">
            <v>2</v>
          </cell>
          <cell r="E28">
            <v>4.91</v>
          </cell>
        </row>
        <row r="29">
          <cell r="B29">
            <v>8899</v>
          </cell>
          <cell r="C29" t="str">
            <v>BATHUA BAZAR</v>
          </cell>
          <cell r="D29">
            <v>1</v>
          </cell>
          <cell r="E29">
            <v>10</v>
          </cell>
        </row>
        <row r="30">
          <cell r="B30">
            <v>8902</v>
          </cell>
          <cell r="C30" t="str">
            <v>PUPRI</v>
          </cell>
          <cell r="D30">
            <v>2</v>
          </cell>
          <cell r="E30">
            <v>9.35</v>
          </cell>
        </row>
        <row r="31">
          <cell r="B31">
            <v>9024</v>
          </cell>
          <cell r="C31" t="str">
            <v>SITAMARHI DUMRA</v>
          </cell>
          <cell r="D31">
            <v>2</v>
          </cell>
          <cell r="E31">
            <v>55</v>
          </cell>
        </row>
        <row r="32">
          <cell r="B32">
            <v>9908</v>
          </cell>
          <cell r="C32" t="str">
            <v>NAUWADIH</v>
          </cell>
          <cell r="D32">
            <v>2</v>
          </cell>
          <cell r="E32">
            <v>9</v>
          </cell>
        </row>
        <row r="33">
          <cell r="B33">
            <v>9911</v>
          </cell>
          <cell r="C33" t="str">
            <v>SUP.RD.BETTIAH</v>
          </cell>
          <cell r="D33">
            <v>2</v>
          </cell>
          <cell r="E33">
            <v>2.4500000000000002</v>
          </cell>
        </row>
        <row r="34">
          <cell r="B34">
            <v>9912</v>
          </cell>
          <cell r="C34" t="str">
            <v>ST RD SIWAN</v>
          </cell>
          <cell r="D34">
            <v>1</v>
          </cell>
          <cell r="E34">
            <v>5</v>
          </cell>
        </row>
        <row r="35">
          <cell r="B35">
            <v>9950</v>
          </cell>
          <cell r="C35" t="str">
            <v>RAMNAGAR</v>
          </cell>
          <cell r="D35">
            <v>3</v>
          </cell>
          <cell r="E35">
            <v>9.65</v>
          </cell>
        </row>
        <row r="36">
          <cell r="B36">
            <v>9033</v>
          </cell>
          <cell r="C36" t="str">
            <v>TOTAL</v>
          </cell>
          <cell r="D36">
            <v>59</v>
          </cell>
          <cell r="E36">
            <v>813.06</v>
          </cell>
        </row>
        <row r="37">
          <cell r="B37">
            <v>349</v>
          </cell>
        </row>
        <row r="38">
          <cell r="B38">
            <v>1014</v>
          </cell>
        </row>
        <row r="39">
          <cell r="B39">
            <v>1225</v>
          </cell>
        </row>
        <row r="40">
          <cell r="B40">
            <v>1441</v>
          </cell>
        </row>
        <row r="41">
          <cell r="B41">
            <v>1551</v>
          </cell>
        </row>
        <row r="42">
          <cell r="B42">
            <v>1555</v>
          </cell>
        </row>
        <row r="43">
          <cell r="B43">
            <v>1659</v>
          </cell>
        </row>
        <row r="44">
          <cell r="B44">
            <v>1927</v>
          </cell>
        </row>
        <row r="45">
          <cell r="B45">
            <v>2366</v>
          </cell>
        </row>
        <row r="46">
          <cell r="B46">
            <v>2400</v>
          </cell>
        </row>
        <row r="47">
          <cell r="B47">
            <v>3002</v>
          </cell>
        </row>
        <row r="48">
          <cell r="B48">
            <v>9882</v>
          </cell>
        </row>
        <row r="49">
          <cell r="B49">
            <v>9912</v>
          </cell>
        </row>
        <row r="50">
          <cell r="B50">
            <v>859</v>
          </cell>
        </row>
        <row r="51">
          <cell r="B51">
            <v>1562</v>
          </cell>
        </row>
        <row r="52">
          <cell r="B52">
            <v>1564</v>
          </cell>
        </row>
        <row r="53">
          <cell r="B53">
            <v>1695</v>
          </cell>
        </row>
        <row r="54">
          <cell r="B54">
            <v>1791</v>
          </cell>
        </row>
        <row r="55">
          <cell r="B55">
            <v>2292</v>
          </cell>
        </row>
        <row r="56">
          <cell r="B56">
            <v>2513</v>
          </cell>
        </row>
        <row r="57">
          <cell r="B57">
            <v>4108</v>
          </cell>
        </row>
        <row r="58">
          <cell r="B58">
            <v>5974</v>
          </cell>
        </row>
        <row r="59">
          <cell r="B59">
            <v>7211</v>
          </cell>
        </row>
        <row r="60">
          <cell r="B60">
            <v>9881</v>
          </cell>
        </row>
        <row r="61">
          <cell r="B61">
            <v>9908</v>
          </cell>
        </row>
        <row r="62">
          <cell r="B62">
            <v>80</v>
          </cell>
        </row>
        <row r="63">
          <cell r="B63">
            <v>780</v>
          </cell>
        </row>
        <row r="64">
          <cell r="B64">
            <v>1563</v>
          </cell>
        </row>
        <row r="65">
          <cell r="B65">
            <v>2295</v>
          </cell>
        </row>
        <row r="66">
          <cell r="B66">
            <v>3939</v>
          </cell>
        </row>
        <row r="67">
          <cell r="B67">
            <v>7164</v>
          </cell>
        </row>
        <row r="68">
          <cell r="B68">
            <v>7212</v>
          </cell>
        </row>
        <row r="69">
          <cell r="B69">
            <v>9911</v>
          </cell>
        </row>
        <row r="70">
          <cell r="B70">
            <v>9950</v>
          </cell>
        </row>
        <row r="71">
          <cell r="B71">
            <v>1750</v>
          </cell>
        </row>
        <row r="72">
          <cell r="B72">
            <v>1779</v>
          </cell>
        </row>
        <row r="73">
          <cell r="B73">
            <v>1790</v>
          </cell>
        </row>
        <row r="74">
          <cell r="B74">
            <v>2296</v>
          </cell>
        </row>
        <row r="75">
          <cell r="B75">
            <v>4992</v>
          </cell>
        </row>
        <row r="76">
          <cell r="B76">
            <v>7214</v>
          </cell>
        </row>
        <row r="77">
          <cell r="B77">
            <v>7958</v>
          </cell>
        </row>
        <row r="78">
          <cell r="B78">
            <v>8902</v>
          </cell>
        </row>
        <row r="79">
          <cell r="B79">
            <v>9024</v>
          </cell>
        </row>
        <row r="80">
          <cell r="B80">
            <v>6583</v>
          </cell>
        </row>
        <row r="81">
          <cell r="B81">
            <v>3938</v>
          </cell>
        </row>
        <row r="82">
          <cell r="B82">
            <v>4745</v>
          </cell>
        </row>
        <row r="83">
          <cell r="B83">
            <v>7323</v>
          </cell>
        </row>
        <row r="84">
          <cell r="B84">
            <v>9951</v>
          </cell>
        </row>
        <row r="85">
          <cell r="B85">
            <v>8899</v>
          </cell>
        </row>
        <row r="86">
          <cell r="B86">
            <v>6030</v>
          </cell>
        </row>
        <row r="87">
          <cell r="B87">
            <v>6352</v>
          </cell>
        </row>
        <row r="88">
          <cell r="B88">
            <v>4993</v>
          </cell>
        </row>
        <row r="89">
          <cell r="B89">
            <v>179110</v>
          </cell>
        </row>
        <row r="90">
          <cell r="B90">
            <v>184510</v>
          </cell>
        </row>
        <row r="91">
          <cell r="B91">
            <v>196210</v>
          </cell>
        </row>
        <row r="92">
          <cell r="B92">
            <v>223910</v>
          </cell>
        </row>
        <row r="93">
          <cell r="B93">
            <v>103420</v>
          </cell>
        </row>
        <row r="94">
          <cell r="B94">
            <v>105620</v>
          </cell>
        </row>
        <row r="95">
          <cell r="B95">
            <v>162820</v>
          </cell>
        </row>
        <row r="96">
          <cell r="B96">
            <v>168620</v>
          </cell>
        </row>
        <row r="97">
          <cell r="B97">
            <v>184120</v>
          </cell>
        </row>
        <row r="98">
          <cell r="B98">
            <v>187920</v>
          </cell>
        </row>
        <row r="99">
          <cell r="B99">
            <v>191920</v>
          </cell>
        </row>
        <row r="100">
          <cell r="B100">
            <v>192020</v>
          </cell>
        </row>
      </sheetData>
      <sheetData sheetId="25">
        <row r="2">
          <cell r="D2" t="str">
            <v>Current Account</v>
          </cell>
          <cell r="H2" t="str">
            <v>Saving Account</v>
          </cell>
        </row>
        <row r="3">
          <cell r="D3" t="str">
            <v>Target 5 A/C per month per Branch</v>
          </cell>
          <cell r="H3" t="str">
            <v>Target 5 A/C per Day per Branch</v>
          </cell>
        </row>
        <row r="4">
          <cell r="B4" t="str">
            <v>SOL</v>
          </cell>
          <cell r="C4" t="str">
            <v>Branch Name</v>
          </cell>
          <cell r="D4" t="str">
            <v>Total Opened</v>
          </cell>
          <cell r="E4" t="str">
            <v>Total Closed</v>
          </cell>
          <cell r="F4" t="str">
            <v>Net Opened</v>
          </cell>
          <cell r="G4" t="str">
            <v>Avg. Account opened per branch per month</v>
          </cell>
          <cell r="H4" t="str">
            <v>Total Opened</v>
          </cell>
          <cell r="I4" t="str">
            <v>Total Closed</v>
          </cell>
          <cell r="J4" t="str">
            <v>Net Opened</v>
          </cell>
          <cell r="K4" t="str">
            <v>Avg. Account opened per branch per day</v>
          </cell>
        </row>
        <row r="5">
          <cell r="B5">
            <v>80</v>
          </cell>
          <cell r="C5" t="str">
            <v>BAGHA</v>
          </cell>
          <cell r="D5">
            <v>13</v>
          </cell>
          <cell r="E5">
            <v>6</v>
          </cell>
          <cell r="F5">
            <v>7</v>
          </cell>
          <cell r="G5">
            <v>1.75</v>
          </cell>
          <cell r="H5">
            <v>130</v>
          </cell>
          <cell r="I5">
            <v>34</v>
          </cell>
          <cell r="J5">
            <v>96</v>
          </cell>
          <cell r="K5">
            <v>1.054945054945055</v>
          </cell>
        </row>
        <row r="6">
          <cell r="B6">
            <v>349</v>
          </cell>
          <cell r="C6" t="str">
            <v>MAHARAJGANJ</v>
          </cell>
          <cell r="D6">
            <v>4</v>
          </cell>
          <cell r="E6">
            <v>7</v>
          </cell>
          <cell r="F6">
            <v>-3</v>
          </cell>
          <cell r="G6">
            <v>-0.75</v>
          </cell>
          <cell r="H6">
            <v>198</v>
          </cell>
          <cell r="I6">
            <v>117</v>
          </cell>
          <cell r="J6">
            <v>81</v>
          </cell>
          <cell r="K6">
            <v>0.89010989010989006</v>
          </cell>
        </row>
        <row r="7">
          <cell r="B7">
            <v>780</v>
          </cell>
          <cell r="C7" t="str">
            <v>MAJHAULIA</v>
          </cell>
          <cell r="D7">
            <v>7</v>
          </cell>
          <cell r="E7">
            <v>1</v>
          </cell>
          <cell r="F7">
            <v>6</v>
          </cell>
          <cell r="G7">
            <v>1.5</v>
          </cell>
          <cell r="H7">
            <v>86</v>
          </cell>
          <cell r="I7">
            <v>28</v>
          </cell>
          <cell r="J7">
            <v>58</v>
          </cell>
          <cell r="K7">
            <v>0.63736263736263732</v>
          </cell>
        </row>
        <row r="8">
          <cell r="B8">
            <v>859</v>
          </cell>
          <cell r="C8" t="str">
            <v>SUGAULI</v>
          </cell>
          <cell r="D8">
            <v>9</v>
          </cell>
          <cell r="E8">
            <v>2</v>
          </cell>
          <cell r="F8">
            <v>7</v>
          </cell>
          <cell r="G8">
            <v>1.75</v>
          </cell>
          <cell r="H8">
            <v>91</v>
          </cell>
          <cell r="I8">
            <v>34</v>
          </cell>
          <cell r="J8">
            <v>57</v>
          </cell>
          <cell r="K8">
            <v>0.62637362637362637</v>
          </cell>
        </row>
        <row r="9">
          <cell r="B9">
            <v>1014</v>
          </cell>
          <cell r="C9" t="str">
            <v>ASAON</v>
          </cell>
          <cell r="D9">
            <v>8</v>
          </cell>
          <cell r="E9">
            <v>0</v>
          </cell>
          <cell r="F9">
            <v>8</v>
          </cell>
          <cell r="G9">
            <v>2</v>
          </cell>
          <cell r="H9">
            <v>133</v>
          </cell>
          <cell r="I9">
            <v>74</v>
          </cell>
          <cell r="J9">
            <v>59</v>
          </cell>
          <cell r="K9">
            <v>0.64835164835164838</v>
          </cell>
        </row>
        <row r="10">
          <cell r="B10">
            <v>103420</v>
          </cell>
          <cell r="C10" t="str">
            <v>BELWA</v>
          </cell>
          <cell r="D10">
            <v>14</v>
          </cell>
          <cell r="E10">
            <v>4</v>
          </cell>
          <cell r="F10">
            <v>10</v>
          </cell>
          <cell r="G10">
            <v>2.5</v>
          </cell>
          <cell r="H10">
            <v>88</v>
          </cell>
          <cell r="I10">
            <v>7</v>
          </cell>
          <cell r="J10">
            <v>81</v>
          </cell>
          <cell r="K10">
            <v>0.89010989010989006</v>
          </cell>
        </row>
        <row r="11">
          <cell r="B11">
            <v>105620</v>
          </cell>
          <cell r="C11" t="str">
            <v>ENGLISH</v>
          </cell>
          <cell r="D11">
            <v>27</v>
          </cell>
          <cell r="E11">
            <v>15</v>
          </cell>
          <cell r="F11">
            <v>12</v>
          </cell>
          <cell r="G11">
            <v>3</v>
          </cell>
          <cell r="H11">
            <v>379</v>
          </cell>
          <cell r="I11">
            <v>50</v>
          </cell>
          <cell r="J11">
            <v>329</v>
          </cell>
          <cell r="K11">
            <v>3.6153846153846154</v>
          </cell>
        </row>
        <row r="12">
          <cell r="B12">
            <v>1225</v>
          </cell>
          <cell r="C12" t="str">
            <v>BHAGWANPURHAT</v>
          </cell>
          <cell r="D12">
            <v>8</v>
          </cell>
          <cell r="E12">
            <v>1</v>
          </cell>
          <cell r="F12">
            <v>7</v>
          </cell>
          <cell r="G12">
            <v>1.75</v>
          </cell>
          <cell r="H12">
            <v>225</v>
          </cell>
          <cell r="I12">
            <v>111</v>
          </cell>
          <cell r="J12">
            <v>114</v>
          </cell>
          <cell r="K12">
            <v>1.2527472527472527</v>
          </cell>
        </row>
        <row r="13">
          <cell r="B13">
            <v>1441</v>
          </cell>
          <cell r="C13" t="str">
            <v>CHHITAULI</v>
          </cell>
          <cell r="D13">
            <v>10</v>
          </cell>
          <cell r="E13">
            <v>2</v>
          </cell>
          <cell r="F13">
            <v>8</v>
          </cell>
          <cell r="G13">
            <v>2</v>
          </cell>
          <cell r="H13">
            <v>258</v>
          </cell>
          <cell r="I13">
            <v>68</v>
          </cell>
          <cell r="J13">
            <v>190</v>
          </cell>
          <cell r="K13">
            <v>2.087912087912088</v>
          </cell>
        </row>
        <row r="14">
          <cell r="B14">
            <v>1551</v>
          </cell>
          <cell r="C14" t="str">
            <v>DON</v>
          </cell>
          <cell r="D14">
            <v>16</v>
          </cell>
          <cell r="E14">
            <v>3</v>
          </cell>
          <cell r="F14">
            <v>13</v>
          </cell>
          <cell r="G14">
            <v>3.25</v>
          </cell>
          <cell r="H14">
            <v>166</v>
          </cell>
          <cell r="I14">
            <v>83</v>
          </cell>
          <cell r="J14">
            <v>83</v>
          </cell>
          <cell r="K14">
            <v>0.91208791208791207</v>
          </cell>
        </row>
        <row r="15">
          <cell r="B15">
            <v>1555</v>
          </cell>
          <cell r="C15" t="str">
            <v>DINDAYALPUR</v>
          </cell>
          <cell r="D15">
            <v>7</v>
          </cell>
          <cell r="E15">
            <v>1</v>
          </cell>
          <cell r="F15">
            <v>6</v>
          </cell>
          <cell r="G15">
            <v>1.5</v>
          </cell>
          <cell r="H15">
            <v>361</v>
          </cell>
          <cell r="I15">
            <v>73</v>
          </cell>
          <cell r="J15">
            <v>288</v>
          </cell>
          <cell r="K15">
            <v>3.1648351648351647</v>
          </cell>
        </row>
        <row r="16">
          <cell r="B16">
            <v>1562</v>
          </cell>
          <cell r="C16" t="str">
            <v>LAKHURA</v>
          </cell>
          <cell r="D16">
            <v>4</v>
          </cell>
          <cell r="E16">
            <v>0</v>
          </cell>
          <cell r="F16">
            <v>4</v>
          </cell>
          <cell r="G16">
            <v>1</v>
          </cell>
          <cell r="H16">
            <v>47</v>
          </cell>
          <cell r="I16">
            <v>25</v>
          </cell>
          <cell r="J16">
            <v>22</v>
          </cell>
          <cell r="K16">
            <v>0.24175824175824176</v>
          </cell>
        </row>
        <row r="17">
          <cell r="B17">
            <v>1563</v>
          </cell>
          <cell r="C17" t="str">
            <v>MEHURA</v>
          </cell>
          <cell r="D17">
            <v>8</v>
          </cell>
          <cell r="E17">
            <v>4</v>
          </cell>
          <cell r="F17">
            <v>4</v>
          </cell>
          <cell r="G17">
            <v>1</v>
          </cell>
          <cell r="H17">
            <v>97</v>
          </cell>
          <cell r="I17">
            <v>6</v>
          </cell>
          <cell r="J17">
            <v>91</v>
          </cell>
          <cell r="K17">
            <v>1</v>
          </cell>
        </row>
        <row r="18">
          <cell r="B18">
            <v>1564</v>
          </cell>
          <cell r="C18" t="str">
            <v>SRIPUR</v>
          </cell>
          <cell r="D18">
            <v>13</v>
          </cell>
          <cell r="E18">
            <v>15</v>
          </cell>
          <cell r="F18">
            <v>-2</v>
          </cell>
          <cell r="G18">
            <v>-0.5</v>
          </cell>
          <cell r="H18">
            <v>331</v>
          </cell>
          <cell r="I18">
            <v>19</v>
          </cell>
          <cell r="J18">
            <v>312</v>
          </cell>
          <cell r="K18">
            <v>3.4285714285714284</v>
          </cell>
        </row>
        <row r="19">
          <cell r="B19">
            <v>162820</v>
          </cell>
          <cell r="C19" t="str">
            <v>MOTIHARI</v>
          </cell>
          <cell r="D19">
            <v>9</v>
          </cell>
          <cell r="E19">
            <v>2</v>
          </cell>
          <cell r="F19">
            <v>7</v>
          </cell>
          <cell r="G19">
            <v>1.75</v>
          </cell>
          <cell r="H19">
            <v>70</v>
          </cell>
          <cell r="I19">
            <v>8</v>
          </cell>
          <cell r="J19">
            <v>62</v>
          </cell>
          <cell r="K19">
            <v>0.68131868131868134</v>
          </cell>
        </row>
        <row r="20">
          <cell r="B20">
            <v>1659</v>
          </cell>
          <cell r="C20" t="str">
            <v>SIWAN</v>
          </cell>
          <cell r="D20">
            <v>10</v>
          </cell>
          <cell r="E20">
            <v>1</v>
          </cell>
          <cell r="F20">
            <v>9</v>
          </cell>
          <cell r="G20">
            <v>2.25</v>
          </cell>
          <cell r="H20">
            <v>122</v>
          </cell>
          <cell r="I20">
            <v>99</v>
          </cell>
          <cell r="J20">
            <v>23</v>
          </cell>
          <cell r="K20">
            <v>0.25274725274725274</v>
          </cell>
        </row>
        <row r="21">
          <cell r="B21">
            <v>168620</v>
          </cell>
          <cell r="C21" t="str">
            <v>SIWAN (eUBI)</v>
          </cell>
          <cell r="D21">
            <v>8</v>
          </cell>
          <cell r="E21">
            <v>3</v>
          </cell>
          <cell r="F21">
            <v>5</v>
          </cell>
          <cell r="G21">
            <v>1.25</v>
          </cell>
          <cell r="H21">
            <v>152</v>
          </cell>
          <cell r="I21">
            <v>10</v>
          </cell>
          <cell r="J21">
            <v>142</v>
          </cell>
          <cell r="K21">
            <v>1.5604395604395604</v>
          </cell>
        </row>
        <row r="22">
          <cell r="B22">
            <v>1695</v>
          </cell>
          <cell r="C22" t="str">
            <v>NAWADA GOVINDGANJ</v>
          </cell>
          <cell r="D22">
            <v>4</v>
          </cell>
          <cell r="E22">
            <v>2</v>
          </cell>
          <cell r="F22">
            <v>2</v>
          </cell>
          <cell r="G22">
            <v>0.5</v>
          </cell>
          <cell r="H22">
            <v>55</v>
          </cell>
          <cell r="I22">
            <v>28</v>
          </cell>
          <cell r="J22">
            <v>27</v>
          </cell>
          <cell r="K22">
            <v>0.2967032967032967</v>
          </cell>
        </row>
        <row r="23">
          <cell r="B23">
            <v>1750</v>
          </cell>
          <cell r="C23" t="str">
            <v>DUMRIKALAN</v>
          </cell>
          <cell r="D23">
            <v>8</v>
          </cell>
          <cell r="E23">
            <v>1</v>
          </cell>
          <cell r="F23">
            <v>7</v>
          </cell>
          <cell r="G23">
            <v>1.75</v>
          </cell>
          <cell r="H23">
            <v>71</v>
          </cell>
          <cell r="I23">
            <v>24</v>
          </cell>
          <cell r="J23">
            <v>47</v>
          </cell>
          <cell r="K23">
            <v>0.51648351648351654</v>
          </cell>
        </row>
        <row r="24">
          <cell r="B24">
            <v>1779</v>
          </cell>
          <cell r="C24" t="str">
            <v>MOHANI</v>
          </cell>
          <cell r="D24">
            <v>13</v>
          </cell>
          <cell r="E24">
            <v>1</v>
          </cell>
          <cell r="F24">
            <v>12</v>
          </cell>
          <cell r="G24">
            <v>3</v>
          </cell>
          <cell r="H24">
            <v>145</v>
          </cell>
          <cell r="I24">
            <v>50</v>
          </cell>
          <cell r="J24">
            <v>95</v>
          </cell>
          <cell r="K24">
            <v>1.043956043956044</v>
          </cell>
        </row>
        <row r="25">
          <cell r="B25">
            <v>1790</v>
          </cell>
          <cell r="C25" t="str">
            <v>PANDAUL</v>
          </cell>
          <cell r="D25">
            <v>8</v>
          </cell>
          <cell r="E25">
            <v>1</v>
          </cell>
          <cell r="F25">
            <v>7</v>
          </cell>
          <cell r="G25">
            <v>1.75</v>
          </cell>
          <cell r="H25">
            <v>157</v>
          </cell>
          <cell r="I25">
            <v>46</v>
          </cell>
          <cell r="J25">
            <v>111</v>
          </cell>
          <cell r="K25">
            <v>1.2197802197802199</v>
          </cell>
        </row>
        <row r="26">
          <cell r="B26">
            <v>1791</v>
          </cell>
          <cell r="C26" t="str">
            <v>BHANDAR PACHPAKRI</v>
          </cell>
          <cell r="D26">
            <v>6</v>
          </cell>
          <cell r="E26">
            <v>2</v>
          </cell>
          <cell r="F26">
            <v>4</v>
          </cell>
          <cell r="G26">
            <v>1</v>
          </cell>
          <cell r="H26">
            <v>204</v>
          </cell>
          <cell r="I26">
            <v>50</v>
          </cell>
          <cell r="J26">
            <v>154</v>
          </cell>
          <cell r="K26">
            <v>1.6923076923076923</v>
          </cell>
        </row>
        <row r="27">
          <cell r="B27">
            <v>179110</v>
          </cell>
          <cell r="C27" t="str">
            <v>GOPALGANJ</v>
          </cell>
          <cell r="D27">
            <v>15</v>
          </cell>
          <cell r="E27">
            <v>5</v>
          </cell>
          <cell r="F27">
            <v>10</v>
          </cell>
          <cell r="G27">
            <v>2.5</v>
          </cell>
          <cell r="H27">
            <v>116</v>
          </cell>
          <cell r="I27">
            <v>5</v>
          </cell>
          <cell r="J27">
            <v>111</v>
          </cell>
          <cell r="K27">
            <v>1.2197802197802199</v>
          </cell>
        </row>
        <row r="28">
          <cell r="B28">
            <v>184120</v>
          </cell>
          <cell r="C28" t="str">
            <v>RAXAUL</v>
          </cell>
          <cell r="D28">
            <v>11</v>
          </cell>
          <cell r="E28">
            <v>3</v>
          </cell>
          <cell r="F28">
            <v>8</v>
          </cell>
          <cell r="G28">
            <v>2</v>
          </cell>
          <cell r="H28">
            <v>225</v>
          </cell>
          <cell r="I28">
            <v>17</v>
          </cell>
          <cell r="J28">
            <v>208</v>
          </cell>
          <cell r="K28">
            <v>2.2857142857142856</v>
          </cell>
        </row>
        <row r="29">
          <cell r="B29">
            <v>184510</v>
          </cell>
          <cell r="C29" t="str">
            <v>SIWAN (eOBC)</v>
          </cell>
          <cell r="D29">
            <v>8</v>
          </cell>
          <cell r="E29">
            <v>4</v>
          </cell>
          <cell r="F29">
            <v>4</v>
          </cell>
          <cell r="G29">
            <v>1</v>
          </cell>
          <cell r="H29">
            <v>90</v>
          </cell>
          <cell r="I29">
            <v>12</v>
          </cell>
          <cell r="J29">
            <v>78</v>
          </cell>
          <cell r="K29">
            <v>0.8571428571428571</v>
          </cell>
        </row>
        <row r="30">
          <cell r="B30">
            <v>191920</v>
          </cell>
          <cell r="C30" t="str">
            <v>BETTIAH</v>
          </cell>
          <cell r="D30">
            <v>27</v>
          </cell>
          <cell r="E30">
            <v>9</v>
          </cell>
          <cell r="F30">
            <v>18</v>
          </cell>
          <cell r="G30">
            <v>4.5</v>
          </cell>
          <cell r="H30">
            <v>137</v>
          </cell>
          <cell r="I30">
            <v>12</v>
          </cell>
          <cell r="J30">
            <v>125</v>
          </cell>
          <cell r="K30">
            <v>1.3736263736263736</v>
          </cell>
        </row>
        <row r="31">
          <cell r="B31">
            <v>1927</v>
          </cell>
          <cell r="C31" t="str">
            <v>GAMBHIRAR</v>
          </cell>
          <cell r="D31">
            <v>7</v>
          </cell>
          <cell r="E31">
            <v>2</v>
          </cell>
          <cell r="F31">
            <v>5</v>
          </cell>
          <cell r="G31">
            <v>1.25</v>
          </cell>
          <cell r="H31">
            <v>473</v>
          </cell>
          <cell r="I31">
            <v>52</v>
          </cell>
          <cell r="J31">
            <v>421</v>
          </cell>
          <cell r="K31">
            <v>4.6263736263736268</v>
          </cell>
        </row>
        <row r="32">
          <cell r="B32">
            <v>196210</v>
          </cell>
          <cell r="C32" t="str">
            <v>MOTIHARI</v>
          </cell>
          <cell r="D32">
            <v>10</v>
          </cell>
          <cell r="E32">
            <v>2</v>
          </cell>
          <cell r="F32">
            <v>8</v>
          </cell>
          <cell r="G32">
            <v>2</v>
          </cell>
          <cell r="H32">
            <v>120</v>
          </cell>
          <cell r="I32">
            <v>9</v>
          </cell>
          <cell r="J32">
            <v>111</v>
          </cell>
          <cell r="K32">
            <v>1.2197802197802199</v>
          </cell>
        </row>
        <row r="33">
          <cell r="B33">
            <v>2292</v>
          </cell>
          <cell r="C33" t="str">
            <v>LAUKHAN</v>
          </cell>
          <cell r="D33">
            <v>15</v>
          </cell>
          <cell r="E33">
            <v>2</v>
          </cell>
          <cell r="F33">
            <v>13</v>
          </cell>
          <cell r="G33">
            <v>3.25</v>
          </cell>
          <cell r="H33">
            <v>673</v>
          </cell>
          <cell r="I33">
            <v>50</v>
          </cell>
          <cell r="J33">
            <v>623</v>
          </cell>
          <cell r="K33">
            <v>6.8461538461538458</v>
          </cell>
        </row>
        <row r="34">
          <cell r="B34">
            <v>2295</v>
          </cell>
          <cell r="C34" t="str">
            <v>INERWA</v>
          </cell>
          <cell r="D34">
            <v>9</v>
          </cell>
          <cell r="E34">
            <v>0</v>
          </cell>
          <cell r="F34">
            <v>9</v>
          </cell>
          <cell r="G34">
            <v>2.25</v>
          </cell>
          <cell r="H34">
            <v>95</v>
          </cell>
          <cell r="I34">
            <v>8</v>
          </cell>
          <cell r="J34">
            <v>87</v>
          </cell>
          <cell r="K34">
            <v>0.95604395604395609</v>
          </cell>
        </row>
        <row r="35">
          <cell r="B35">
            <v>2296</v>
          </cell>
          <cell r="C35" t="str">
            <v>BANAUL</v>
          </cell>
          <cell r="D35">
            <v>9</v>
          </cell>
          <cell r="E35">
            <v>4</v>
          </cell>
          <cell r="F35">
            <v>5</v>
          </cell>
          <cell r="G35">
            <v>1.25</v>
          </cell>
          <cell r="H35">
            <v>465</v>
          </cell>
          <cell r="I35">
            <v>54</v>
          </cell>
          <cell r="J35">
            <v>411</v>
          </cell>
          <cell r="K35">
            <v>4.5164835164835164</v>
          </cell>
        </row>
        <row r="36">
          <cell r="B36">
            <v>2366</v>
          </cell>
          <cell r="C36" t="str">
            <v>KAROM</v>
          </cell>
          <cell r="D36">
            <v>16</v>
          </cell>
          <cell r="E36">
            <v>1</v>
          </cell>
          <cell r="F36">
            <v>15</v>
          </cell>
          <cell r="G36">
            <v>3.75</v>
          </cell>
          <cell r="H36">
            <v>72</v>
          </cell>
          <cell r="I36">
            <v>38</v>
          </cell>
          <cell r="J36">
            <v>34</v>
          </cell>
          <cell r="K36">
            <v>0.37362637362637363</v>
          </cell>
        </row>
        <row r="37">
          <cell r="B37">
            <v>2400</v>
          </cell>
          <cell r="C37" t="str">
            <v>BHITTI</v>
          </cell>
          <cell r="D37">
            <v>5</v>
          </cell>
          <cell r="E37">
            <v>0</v>
          </cell>
          <cell r="F37">
            <v>5</v>
          </cell>
          <cell r="G37">
            <v>1.25</v>
          </cell>
          <cell r="H37">
            <v>226</v>
          </cell>
          <cell r="I37">
            <v>70</v>
          </cell>
          <cell r="J37">
            <v>156</v>
          </cell>
          <cell r="K37">
            <v>1.7142857142857142</v>
          </cell>
        </row>
        <row r="38">
          <cell r="B38">
            <v>2513</v>
          </cell>
          <cell r="C38" t="str">
            <v>MOTIHARI</v>
          </cell>
          <cell r="D38">
            <v>6</v>
          </cell>
          <cell r="E38">
            <v>4</v>
          </cell>
          <cell r="F38">
            <v>2</v>
          </cell>
          <cell r="G38">
            <v>0.5</v>
          </cell>
          <cell r="H38">
            <v>59</v>
          </cell>
          <cell r="I38">
            <v>55</v>
          </cell>
          <cell r="J38">
            <v>4</v>
          </cell>
          <cell r="K38">
            <v>4.3956043956043959E-2</v>
          </cell>
        </row>
        <row r="39">
          <cell r="B39">
            <v>3002</v>
          </cell>
          <cell r="C39" t="str">
            <v>RAJAPUR</v>
          </cell>
          <cell r="D39">
            <v>7</v>
          </cell>
          <cell r="E39">
            <v>2</v>
          </cell>
          <cell r="F39">
            <v>5</v>
          </cell>
          <cell r="G39">
            <v>1.25</v>
          </cell>
          <cell r="H39">
            <v>340</v>
          </cell>
          <cell r="I39">
            <v>48</v>
          </cell>
          <cell r="J39">
            <v>292</v>
          </cell>
          <cell r="K39">
            <v>3.2087912087912089</v>
          </cell>
        </row>
        <row r="40">
          <cell r="B40">
            <v>3938</v>
          </cell>
          <cell r="C40" t="str">
            <v>GOPALGANJ</v>
          </cell>
          <cell r="D40">
            <v>8</v>
          </cell>
          <cell r="E40">
            <v>2</v>
          </cell>
          <cell r="F40">
            <v>6</v>
          </cell>
          <cell r="G40">
            <v>1.5</v>
          </cell>
          <cell r="H40">
            <v>300</v>
          </cell>
          <cell r="I40">
            <v>111</v>
          </cell>
          <cell r="J40">
            <v>189</v>
          </cell>
          <cell r="K40">
            <v>2.0769230769230771</v>
          </cell>
        </row>
        <row r="41">
          <cell r="B41">
            <v>3939</v>
          </cell>
          <cell r="C41" t="str">
            <v>BETTIAH</v>
          </cell>
          <cell r="D41">
            <v>12</v>
          </cell>
          <cell r="E41">
            <v>5</v>
          </cell>
          <cell r="F41">
            <v>7</v>
          </cell>
          <cell r="G41">
            <v>1.75</v>
          </cell>
          <cell r="H41">
            <v>211</v>
          </cell>
          <cell r="I41">
            <v>52</v>
          </cell>
          <cell r="J41">
            <v>159</v>
          </cell>
          <cell r="K41">
            <v>1.7472527472527473</v>
          </cell>
        </row>
        <row r="42">
          <cell r="B42">
            <v>4108</v>
          </cell>
          <cell r="C42" t="str">
            <v>RAXAUL</v>
          </cell>
          <cell r="D42">
            <v>9</v>
          </cell>
          <cell r="E42">
            <v>3</v>
          </cell>
          <cell r="F42">
            <v>6</v>
          </cell>
          <cell r="G42">
            <v>1.5</v>
          </cell>
          <cell r="H42">
            <v>148</v>
          </cell>
          <cell r="I42">
            <v>57</v>
          </cell>
          <cell r="J42">
            <v>91</v>
          </cell>
          <cell r="K42">
            <v>1</v>
          </cell>
        </row>
        <row r="43">
          <cell r="B43">
            <v>4745</v>
          </cell>
          <cell r="C43" t="str">
            <v>MIRGANJ</v>
          </cell>
          <cell r="D43">
            <v>10</v>
          </cell>
          <cell r="E43">
            <v>4</v>
          </cell>
          <cell r="F43">
            <v>6</v>
          </cell>
          <cell r="G43">
            <v>1.5</v>
          </cell>
          <cell r="H43">
            <v>279</v>
          </cell>
          <cell r="I43">
            <v>81</v>
          </cell>
          <cell r="J43">
            <v>198</v>
          </cell>
          <cell r="K43">
            <v>2.1758241758241756</v>
          </cell>
        </row>
        <row r="44">
          <cell r="B44">
            <v>4992</v>
          </cell>
          <cell r="C44" t="str">
            <v>SITAMARHI</v>
          </cell>
          <cell r="D44">
            <v>17</v>
          </cell>
          <cell r="E44">
            <v>21</v>
          </cell>
          <cell r="F44">
            <v>-4</v>
          </cell>
          <cell r="G44">
            <v>-1</v>
          </cell>
          <cell r="H44">
            <v>340</v>
          </cell>
          <cell r="I44">
            <v>86</v>
          </cell>
          <cell r="J44">
            <v>254</v>
          </cell>
          <cell r="K44">
            <v>2.7912087912087911</v>
          </cell>
        </row>
        <row r="45">
          <cell r="B45">
            <v>4993</v>
          </cell>
          <cell r="C45" t="str">
            <v>SHEOHARBIHAR</v>
          </cell>
          <cell r="D45">
            <v>3</v>
          </cell>
          <cell r="E45">
            <v>1</v>
          </cell>
          <cell r="F45">
            <v>2</v>
          </cell>
          <cell r="G45">
            <v>0.5</v>
          </cell>
          <cell r="H45">
            <v>44</v>
          </cell>
          <cell r="I45">
            <v>21</v>
          </cell>
          <cell r="J45">
            <v>23</v>
          </cell>
          <cell r="K45">
            <v>0.25274725274725274</v>
          </cell>
        </row>
        <row r="46">
          <cell r="B46">
            <v>5974</v>
          </cell>
          <cell r="C46" t="str">
            <v>KASBA MEHSI</v>
          </cell>
          <cell r="D46">
            <v>9</v>
          </cell>
          <cell r="E46">
            <v>1</v>
          </cell>
          <cell r="F46">
            <v>8</v>
          </cell>
          <cell r="G46">
            <v>2</v>
          </cell>
          <cell r="H46">
            <v>411</v>
          </cell>
          <cell r="I46">
            <v>30</v>
          </cell>
          <cell r="J46">
            <v>381</v>
          </cell>
          <cell r="K46">
            <v>4.186813186813187</v>
          </cell>
        </row>
        <row r="47">
          <cell r="B47">
            <v>6030</v>
          </cell>
          <cell r="C47" t="str">
            <v>JAGTAULI</v>
          </cell>
          <cell r="D47">
            <v>5</v>
          </cell>
          <cell r="E47">
            <v>2</v>
          </cell>
          <cell r="F47">
            <v>3</v>
          </cell>
          <cell r="G47">
            <v>0.75</v>
          </cell>
          <cell r="H47">
            <v>258</v>
          </cell>
          <cell r="I47">
            <v>1</v>
          </cell>
          <cell r="J47">
            <v>257</v>
          </cell>
          <cell r="K47">
            <v>2.8241758241758244</v>
          </cell>
        </row>
        <row r="48">
          <cell r="B48">
            <v>6352</v>
          </cell>
          <cell r="C48" t="str">
            <v>KATAIYA</v>
          </cell>
          <cell r="D48">
            <v>10</v>
          </cell>
          <cell r="E48">
            <v>1</v>
          </cell>
          <cell r="F48">
            <v>9</v>
          </cell>
          <cell r="G48">
            <v>2.25</v>
          </cell>
          <cell r="H48">
            <v>472</v>
          </cell>
          <cell r="I48">
            <v>6</v>
          </cell>
          <cell r="J48">
            <v>466</v>
          </cell>
          <cell r="K48">
            <v>5.1208791208791204</v>
          </cell>
        </row>
        <row r="49">
          <cell r="B49">
            <v>6583</v>
          </cell>
          <cell r="C49" t="str">
            <v>MAJORGANJ</v>
          </cell>
          <cell r="D49">
            <v>17</v>
          </cell>
          <cell r="E49">
            <v>3</v>
          </cell>
          <cell r="F49">
            <v>14</v>
          </cell>
          <cell r="G49">
            <v>3.5</v>
          </cell>
          <cell r="H49">
            <v>267</v>
          </cell>
          <cell r="I49">
            <v>3</v>
          </cell>
          <cell r="J49">
            <v>264</v>
          </cell>
          <cell r="K49">
            <v>2.901098901098901</v>
          </cell>
        </row>
        <row r="50">
          <cell r="B50">
            <v>7164</v>
          </cell>
          <cell r="C50" t="str">
            <v>NARAIPUR</v>
          </cell>
          <cell r="D50">
            <v>13</v>
          </cell>
          <cell r="E50">
            <v>11</v>
          </cell>
          <cell r="F50">
            <v>2</v>
          </cell>
          <cell r="G50">
            <v>0.5</v>
          </cell>
          <cell r="H50">
            <v>311</v>
          </cell>
          <cell r="I50">
            <v>33</v>
          </cell>
          <cell r="J50">
            <v>278</v>
          </cell>
          <cell r="K50">
            <v>3.0549450549450547</v>
          </cell>
        </row>
        <row r="51">
          <cell r="B51">
            <v>7211</v>
          </cell>
          <cell r="C51" t="str">
            <v>CHAKIA</v>
          </cell>
          <cell r="D51">
            <v>11</v>
          </cell>
          <cell r="E51">
            <v>4</v>
          </cell>
          <cell r="F51">
            <v>7</v>
          </cell>
          <cell r="G51">
            <v>1.75</v>
          </cell>
          <cell r="H51">
            <v>454</v>
          </cell>
          <cell r="I51">
            <v>22</v>
          </cell>
          <cell r="J51">
            <v>432</v>
          </cell>
          <cell r="K51">
            <v>4.7472527472527473</v>
          </cell>
        </row>
        <row r="52">
          <cell r="B52">
            <v>7212</v>
          </cell>
          <cell r="C52" t="str">
            <v>NARKATIAGANJ</v>
          </cell>
          <cell r="D52">
            <v>10</v>
          </cell>
          <cell r="E52">
            <v>6</v>
          </cell>
          <cell r="F52">
            <v>4</v>
          </cell>
          <cell r="G52">
            <v>1</v>
          </cell>
          <cell r="H52">
            <v>280</v>
          </cell>
          <cell r="I52">
            <v>48</v>
          </cell>
          <cell r="J52">
            <v>232</v>
          </cell>
          <cell r="K52">
            <v>2.5494505494505493</v>
          </cell>
        </row>
        <row r="53">
          <cell r="B53">
            <v>7214</v>
          </cell>
          <cell r="C53" t="str">
            <v>SURSAND</v>
          </cell>
          <cell r="D53">
            <v>16</v>
          </cell>
          <cell r="E53">
            <v>5</v>
          </cell>
          <cell r="F53">
            <v>11</v>
          </cell>
          <cell r="G53">
            <v>2.75</v>
          </cell>
          <cell r="H53">
            <v>308</v>
          </cell>
          <cell r="I53">
            <v>54</v>
          </cell>
          <cell r="J53">
            <v>254</v>
          </cell>
          <cell r="K53">
            <v>2.7912087912087911</v>
          </cell>
        </row>
        <row r="54">
          <cell r="B54">
            <v>7323</v>
          </cell>
          <cell r="C54" t="str">
            <v>BHORE</v>
          </cell>
          <cell r="D54">
            <v>6</v>
          </cell>
          <cell r="E54">
            <v>2</v>
          </cell>
          <cell r="F54">
            <v>4</v>
          </cell>
          <cell r="G54">
            <v>1</v>
          </cell>
          <cell r="H54">
            <v>283</v>
          </cell>
          <cell r="I54">
            <v>39</v>
          </cell>
          <cell r="J54">
            <v>244</v>
          </cell>
          <cell r="K54">
            <v>2.6813186813186811</v>
          </cell>
        </row>
        <row r="55">
          <cell r="B55">
            <v>7958</v>
          </cell>
          <cell r="C55" t="str">
            <v>RAMPUR SAIDPUR RUNNI</v>
          </cell>
          <cell r="D55">
            <v>5</v>
          </cell>
          <cell r="E55">
            <v>0</v>
          </cell>
          <cell r="F55">
            <v>5</v>
          </cell>
          <cell r="G55">
            <v>1.25</v>
          </cell>
          <cell r="H55">
            <v>220</v>
          </cell>
          <cell r="I55">
            <v>19</v>
          </cell>
          <cell r="J55">
            <v>201</v>
          </cell>
          <cell r="K55">
            <v>2.2087912087912089</v>
          </cell>
        </row>
        <row r="56">
          <cell r="B56">
            <v>8899</v>
          </cell>
          <cell r="C56" t="str">
            <v>BATHUA BAZAR</v>
          </cell>
          <cell r="D56">
            <v>6</v>
          </cell>
          <cell r="E56">
            <v>4</v>
          </cell>
          <cell r="F56">
            <v>2</v>
          </cell>
          <cell r="G56">
            <v>0.5</v>
          </cell>
          <cell r="H56">
            <v>339</v>
          </cell>
          <cell r="I56">
            <v>15</v>
          </cell>
          <cell r="J56">
            <v>324</v>
          </cell>
          <cell r="K56">
            <v>3.5604395604395602</v>
          </cell>
        </row>
        <row r="57">
          <cell r="B57">
            <v>8902</v>
          </cell>
          <cell r="C57" t="str">
            <v>PUPRI</v>
          </cell>
          <cell r="D57">
            <v>20</v>
          </cell>
          <cell r="E57">
            <v>3</v>
          </cell>
          <cell r="F57">
            <v>17</v>
          </cell>
          <cell r="G57">
            <v>4.25</v>
          </cell>
          <cell r="H57">
            <v>284</v>
          </cell>
          <cell r="I57">
            <v>22</v>
          </cell>
          <cell r="J57">
            <v>262</v>
          </cell>
          <cell r="K57">
            <v>2.8791208791208791</v>
          </cell>
        </row>
        <row r="58">
          <cell r="B58">
            <v>9024</v>
          </cell>
          <cell r="C58" t="str">
            <v>DUMRA</v>
          </cell>
          <cell r="D58">
            <v>14</v>
          </cell>
          <cell r="E58">
            <v>4</v>
          </cell>
          <cell r="F58">
            <v>10</v>
          </cell>
          <cell r="G58">
            <v>2.5</v>
          </cell>
          <cell r="H58">
            <v>196</v>
          </cell>
          <cell r="I58">
            <v>28</v>
          </cell>
          <cell r="J58">
            <v>168</v>
          </cell>
          <cell r="K58">
            <v>1.8461538461538463</v>
          </cell>
        </row>
        <row r="59">
          <cell r="B59">
            <v>9309</v>
          </cell>
          <cell r="C59" t="str">
            <v>MOHAMADPUR</v>
          </cell>
          <cell r="D59">
            <v>3</v>
          </cell>
          <cell r="E59">
            <v>0</v>
          </cell>
          <cell r="F59">
            <v>3</v>
          </cell>
          <cell r="G59">
            <v>0.75</v>
          </cell>
          <cell r="H59">
            <v>1174</v>
          </cell>
          <cell r="I59">
            <v>0</v>
          </cell>
          <cell r="J59">
            <v>1174</v>
          </cell>
          <cell r="K59">
            <v>12.901098901098901</v>
          </cell>
        </row>
        <row r="60">
          <cell r="B60">
            <v>9881</v>
          </cell>
          <cell r="C60" t="str">
            <v>BARIYARPUR</v>
          </cell>
          <cell r="D60">
            <v>11</v>
          </cell>
          <cell r="E60">
            <v>5</v>
          </cell>
          <cell r="F60">
            <v>6</v>
          </cell>
          <cell r="G60">
            <v>1.5</v>
          </cell>
          <cell r="H60">
            <v>140</v>
          </cell>
          <cell r="I60">
            <v>7</v>
          </cell>
          <cell r="J60">
            <v>133</v>
          </cell>
          <cell r="K60">
            <v>1.4615384615384615</v>
          </cell>
        </row>
        <row r="61">
          <cell r="B61">
            <v>9908</v>
          </cell>
          <cell r="C61" t="str">
            <v>NAUWADIH SATHA</v>
          </cell>
          <cell r="D61">
            <v>12</v>
          </cell>
          <cell r="E61">
            <v>13</v>
          </cell>
          <cell r="F61">
            <v>-1</v>
          </cell>
          <cell r="G61">
            <v>-0.25</v>
          </cell>
          <cell r="H61">
            <v>328</v>
          </cell>
          <cell r="I61">
            <v>36</v>
          </cell>
          <cell r="J61">
            <v>292</v>
          </cell>
          <cell r="K61">
            <v>3.2087912087912089</v>
          </cell>
        </row>
        <row r="62">
          <cell r="B62">
            <v>9911</v>
          </cell>
          <cell r="C62" t="str">
            <v>SUPRIYA ROAD BETTIAH</v>
          </cell>
          <cell r="D62">
            <v>3</v>
          </cell>
          <cell r="E62">
            <v>1</v>
          </cell>
          <cell r="F62">
            <v>2</v>
          </cell>
          <cell r="G62">
            <v>0.5</v>
          </cell>
          <cell r="H62">
            <v>206</v>
          </cell>
          <cell r="I62">
            <v>17</v>
          </cell>
          <cell r="J62">
            <v>189</v>
          </cell>
          <cell r="K62">
            <v>2.0769230769230771</v>
          </cell>
        </row>
        <row r="63">
          <cell r="B63">
            <v>9912</v>
          </cell>
          <cell r="C63" t="str">
            <v>SIWAN STATION ROAD</v>
          </cell>
          <cell r="D63">
            <v>19</v>
          </cell>
          <cell r="E63">
            <v>5</v>
          </cell>
          <cell r="F63">
            <v>14</v>
          </cell>
          <cell r="G63">
            <v>3.5</v>
          </cell>
          <cell r="H63">
            <v>315</v>
          </cell>
          <cell r="I63">
            <v>21</v>
          </cell>
          <cell r="J63">
            <v>294</v>
          </cell>
          <cell r="K63">
            <v>3.2307692307692308</v>
          </cell>
        </row>
        <row r="64">
          <cell r="B64">
            <v>9950</v>
          </cell>
          <cell r="C64" t="str">
            <v>RAMNAGAR</v>
          </cell>
          <cell r="D64">
            <v>22</v>
          </cell>
          <cell r="E64">
            <v>3</v>
          </cell>
          <cell r="F64">
            <v>19</v>
          </cell>
          <cell r="G64">
            <v>4.75</v>
          </cell>
          <cell r="H64">
            <v>317</v>
          </cell>
          <cell r="I64">
            <v>21</v>
          </cell>
          <cell r="J64">
            <v>296</v>
          </cell>
          <cell r="K64">
            <v>3.2527472527472527</v>
          </cell>
        </row>
        <row r="65">
          <cell r="B65">
            <v>9951</v>
          </cell>
          <cell r="C65" t="str">
            <v>SASAMUSA</v>
          </cell>
          <cell r="D65">
            <v>7</v>
          </cell>
          <cell r="E65">
            <v>5</v>
          </cell>
          <cell r="F65">
            <v>2</v>
          </cell>
          <cell r="G65">
            <v>0.5</v>
          </cell>
          <cell r="H65">
            <v>307</v>
          </cell>
          <cell r="I65">
            <v>18</v>
          </cell>
          <cell r="J65">
            <v>289</v>
          </cell>
          <cell r="K65">
            <v>3.1758241758241756</v>
          </cell>
        </row>
        <row r="66">
          <cell r="D66">
            <v>637</v>
          </cell>
          <cell r="E66">
            <v>226</v>
          </cell>
          <cell r="F66">
            <v>411</v>
          </cell>
          <cell r="G66">
            <v>1.6844262295081966</v>
          </cell>
          <cell r="H66">
            <v>14849</v>
          </cell>
          <cell r="I66">
            <v>2322</v>
          </cell>
          <cell r="J66">
            <v>12527</v>
          </cell>
          <cell r="K66">
            <v>2.2567105026121421</v>
          </cell>
        </row>
      </sheetData>
      <sheetData sheetId="26">
        <row r="1">
          <cell r="H1" t="str">
            <v>Amt in "Lakh"</v>
          </cell>
        </row>
        <row r="2">
          <cell r="B2" t="str">
            <v>D. No</v>
          </cell>
          <cell r="C2" t="str">
            <v>Name Of Branch</v>
          </cell>
          <cell r="D2" t="str">
            <v>District</v>
          </cell>
          <cell r="E2" t="str">
            <v>Mar'22</v>
          </cell>
          <cell r="F2" t="str">
            <v>Campaign Bud</v>
          </cell>
          <cell r="G2" t="str">
            <v>ACCOUNT</v>
          </cell>
          <cell r="H2" t="str">
            <v>AMOUNT</v>
          </cell>
        </row>
        <row r="3">
          <cell r="B3">
            <v>80</v>
          </cell>
          <cell r="C3" t="str">
            <v>BAGHA</v>
          </cell>
          <cell r="D3" t="str">
            <v>W.Champaran</v>
          </cell>
          <cell r="E3">
            <v>890</v>
          </cell>
          <cell r="F3">
            <v>20</v>
          </cell>
          <cell r="G3">
            <v>2</v>
          </cell>
          <cell r="H3">
            <v>2.65</v>
          </cell>
        </row>
        <row r="4">
          <cell r="B4">
            <v>349</v>
          </cell>
          <cell r="C4" t="str">
            <v>MAHARAJGANJ</v>
          </cell>
          <cell r="D4" t="str">
            <v>Siwan</v>
          </cell>
          <cell r="E4">
            <v>648</v>
          </cell>
          <cell r="F4">
            <v>20</v>
          </cell>
          <cell r="G4">
            <v>1</v>
          </cell>
          <cell r="H4">
            <v>1.6</v>
          </cell>
        </row>
        <row r="5">
          <cell r="B5">
            <v>780</v>
          </cell>
          <cell r="C5" t="str">
            <v>MAJHAULIA</v>
          </cell>
          <cell r="D5" t="str">
            <v>W.Champaran</v>
          </cell>
          <cell r="E5">
            <v>2025</v>
          </cell>
          <cell r="F5">
            <v>25</v>
          </cell>
          <cell r="G5">
            <v>1</v>
          </cell>
          <cell r="H5">
            <v>13.5</v>
          </cell>
        </row>
        <row r="6">
          <cell r="B6">
            <v>859</v>
          </cell>
          <cell r="C6" t="str">
            <v>SUGAULI</v>
          </cell>
          <cell r="D6" t="str">
            <v>E. Champaran</v>
          </cell>
          <cell r="E6">
            <v>424</v>
          </cell>
          <cell r="F6">
            <v>20</v>
          </cell>
          <cell r="G6">
            <v>1</v>
          </cell>
          <cell r="H6">
            <v>1.6</v>
          </cell>
        </row>
        <row r="7">
          <cell r="B7">
            <v>1014</v>
          </cell>
          <cell r="C7" t="str">
            <v>ASAON</v>
          </cell>
          <cell r="D7" t="str">
            <v>Siwan</v>
          </cell>
          <cell r="E7">
            <v>553</v>
          </cell>
          <cell r="F7">
            <v>15</v>
          </cell>
          <cell r="G7">
            <v>0</v>
          </cell>
          <cell r="H7">
            <v>0</v>
          </cell>
        </row>
        <row r="8">
          <cell r="B8">
            <v>103420</v>
          </cell>
          <cell r="C8" t="str">
            <v>Belwa e-UBI</v>
          </cell>
          <cell r="D8" t="str">
            <v>E. Champaran</v>
          </cell>
          <cell r="E8">
            <v>704</v>
          </cell>
          <cell r="F8">
            <v>20</v>
          </cell>
          <cell r="G8">
            <v>1</v>
          </cell>
          <cell r="H8">
            <v>1.4641</v>
          </cell>
        </row>
        <row r="9">
          <cell r="B9">
            <v>105620</v>
          </cell>
          <cell r="C9" t="str">
            <v>English</v>
          </cell>
          <cell r="D9" t="str">
            <v>Siwan</v>
          </cell>
          <cell r="E9">
            <v>241</v>
          </cell>
          <cell r="F9">
            <v>20</v>
          </cell>
          <cell r="G9">
            <v>1</v>
          </cell>
          <cell r="H9">
            <v>1</v>
          </cell>
        </row>
        <row r="10">
          <cell r="B10">
            <v>1225</v>
          </cell>
          <cell r="C10" t="str">
            <v>B.HAT</v>
          </cell>
          <cell r="D10" t="str">
            <v>Siwan</v>
          </cell>
          <cell r="E10">
            <v>252.99999999999997</v>
          </cell>
          <cell r="F10">
            <v>20</v>
          </cell>
          <cell r="G10">
            <v>0</v>
          </cell>
          <cell r="H10">
            <v>0</v>
          </cell>
        </row>
        <row r="11">
          <cell r="B11">
            <v>1441</v>
          </cell>
          <cell r="C11" t="str">
            <v>CHITTAULI</v>
          </cell>
          <cell r="D11" t="str">
            <v>Siwan</v>
          </cell>
          <cell r="E11">
            <v>1002.9999999999999</v>
          </cell>
          <cell r="F11">
            <v>20</v>
          </cell>
          <cell r="G11">
            <v>1</v>
          </cell>
          <cell r="H11">
            <v>1.55</v>
          </cell>
        </row>
        <row r="12">
          <cell r="B12">
            <v>1551</v>
          </cell>
          <cell r="C12" t="str">
            <v>DONE</v>
          </cell>
          <cell r="D12" t="str">
            <v>Siwan</v>
          </cell>
          <cell r="E12">
            <v>748</v>
          </cell>
          <cell r="F12">
            <v>20</v>
          </cell>
          <cell r="G12">
            <v>4</v>
          </cell>
          <cell r="H12">
            <v>3.5</v>
          </cell>
        </row>
        <row r="13">
          <cell r="B13">
            <v>1555</v>
          </cell>
          <cell r="C13" t="str">
            <v>D.D.PUR</v>
          </cell>
          <cell r="D13" t="str">
            <v>Siwan</v>
          </cell>
          <cell r="E13">
            <v>841</v>
          </cell>
          <cell r="F13">
            <v>20</v>
          </cell>
          <cell r="G13">
            <v>1</v>
          </cell>
          <cell r="H13">
            <v>1.6</v>
          </cell>
        </row>
        <row r="14">
          <cell r="B14">
            <v>1562</v>
          </cell>
          <cell r="C14" t="str">
            <v>LAKHAURA</v>
          </cell>
          <cell r="D14" t="str">
            <v>E. Champaran</v>
          </cell>
          <cell r="E14">
            <v>1184</v>
          </cell>
          <cell r="F14">
            <v>20</v>
          </cell>
          <cell r="G14">
            <v>0</v>
          </cell>
          <cell r="H14">
            <v>0</v>
          </cell>
        </row>
        <row r="15">
          <cell r="B15">
            <v>1563</v>
          </cell>
          <cell r="C15" t="str">
            <v>MEHURA</v>
          </cell>
          <cell r="D15" t="str">
            <v>W.Champaran</v>
          </cell>
          <cell r="E15">
            <v>858</v>
          </cell>
          <cell r="F15">
            <v>15</v>
          </cell>
          <cell r="G15">
            <v>3</v>
          </cell>
          <cell r="H15">
            <v>2.35</v>
          </cell>
        </row>
        <row r="16">
          <cell r="B16">
            <v>1564</v>
          </cell>
          <cell r="C16" t="str">
            <v>SRIPUR</v>
          </cell>
          <cell r="D16" t="str">
            <v>E. Champaran</v>
          </cell>
          <cell r="E16">
            <v>498.00000000000006</v>
          </cell>
          <cell r="F16">
            <v>20</v>
          </cell>
          <cell r="G16">
            <v>5</v>
          </cell>
          <cell r="H16">
            <v>20.99</v>
          </cell>
        </row>
        <row r="17">
          <cell r="B17">
            <v>162820</v>
          </cell>
          <cell r="C17" t="str">
            <v>Motihari</v>
          </cell>
          <cell r="D17" t="str">
            <v>E. Champaran</v>
          </cell>
          <cell r="E17">
            <v>300</v>
          </cell>
          <cell r="F17">
            <v>15</v>
          </cell>
          <cell r="G17">
            <v>1</v>
          </cell>
          <cell r="H17">
            <v>4.41</v>
          </cell>
        </row>
        <row r="18">
          <cell r="B18">
            <v>1659</v>
          </cell>
          <cell r="C18" t="str">
            <v>SIWAN</v>
          </cell>
          <cell r="D18" t="str">
            <v>Siwan</v>
          </cell>
          <cell r="E18">
            <v>722</v>
          </cell>
          <cell r="F18">
            <v>15</v>
          </cell>
          <cell r="G18">
            <v>0</v>
          </cell>
          <cell r="H18">
            <v>0</v>
          </cell>
        </row>
        <row r="19">
          <cell r="B19">
            <v>1695</v>
          </cell>
          <cell r="C19" t="str">
            <v>N.G.GANG</v>
          </cell>
          <cell r="D19" t="str">
            <v>E. Champaran</v>
          </cell>
          <cell r="E19">
            <v>349</v>
          </cell>
          <cell r="F19">
            <v>20</v>
          </cell>
          <cell r="G19">
            <v>0</v>
          </cell>
          <cell r="H19">
            <v>0</v>
          </cell>
        </row>
        <row r="20">
          <cell r="B20">
            <v>1750</v>
          </cell>
          <cell r="C20" t="str">
            <v>D.KALAN</v>
          </cell>
          <cell r="D20" t="str">
            <v>SITAMARHI</v>
          </cell>
          <cell r="E20">
            <v>950</v>
          </cell>
          <cell r="F20">
            <v>20</v>
          </cell>
          <cell r="G20">
            <v>12</v>
          </cell>
          <cell r="H20">
            <v>14.993</v>
          </cell>
        </row>
        <row r="21">
          <cell r="B21">
            <v>1779</v>
          </cell>
          <cell r="C21" t="str">
            <v>MOHINI</v>
          </cell>
          <cell r="D21" t="str">
            <v>SITAMARHI</v>
          </cell>
          <cell r="E21">
            <v>530</v>
          </cell>
          <cell r="F21">
            <v>20</v>
          </cell>
          <cell r="G21">
            <v>3</v>
          </cell>
          <cell r="H21">
            <v>18</v>
          </cell>
        </row>
        <row r="22">
          <cell r="B22">
            <v>1790</v>
          </cell>
          <cell r="C22" t="str">
            <v>PANDAUL</v>
          </cell>
          <cell r="D22" t="str">
            <v>SITAMARHI</v>
          </cell>
          <cell r="E22">
            <v>559</v>
          </cell>
          <cell r="F22">
            <v>20</v>
          </cell>
          <cell r="G22">
            <v>5</v>
          </cell>
          <cell r="H22">
            <v>13.42</v>
          </cell>
        </row>
        <row r="23">
          <cell r="B23">
            <v>1791</v>
          </cell>
          <cell r="C23" t="str">
            <v>P.PAKRI</v>
          </cell>
          <cell r="D23" t="str">
            <v>E. Champaran</v>
          </cell>
          <cell r="E23">
            <v>707</v>
          </cell>
          <cell r="F23">
            <v>20</v>
          </cell>
          <cell r="G23">
            <v>0</v>
          </cell>
          <cell r="H23">
            <v>0</v>
          </cell>
        </row>
        <row r="24">
          <cell r="B24">
            <v>184120</v>
          </cell>
          <cell r="C24" t="str">
            <v>Raxaul</v>
          </cell>
          <cell r="D24" t="str">
            <v>E. Champaran</v>
          </cell>
          <cell r="E24">
            <v>1230</v>
          </cell>
          <cell r="F24">
            <v>20</v>
          </cell>
          <cell r="G24">
            <v>2</v>
          </cell>
          <cell r="H24">
            <v>2.62</v>
          </cell>
        </row>
        <row r="25">
          <cell r="B25">
            <v>1927</v>
          </cell>
          <cell r="C25" t="str">
            <v>GAMBHIRAR</v>
          </cell>
          <cell r="D25" t="str">
            <v>Siwan</v>
          </cell>
          <cell r="E25">
            <v>600</v>
          </cell>
          <cell r="F25">
            <v>20</v>
          </cell>
          <cell r="G25">
            <v>2</v>
          </cell>
          <cell r="H25">
            <v>1.5</v>
          </cell>
        </row>
        <row r="26">
          <cell r="B26">
            <v>2292</v>
          </cell>
          <cell r="C26" t="str">
            <v>LAUKHAN</v>
          </cell>
          <cell r="D26" t="str">
            <v>E. Champaran</v>
          </cell>
          <cell r="E26">
            <v>405.99999999999994</v>
          </cell>
          <cell r="F26">
            <v>20</v>
          </cell>
          <cell r="G26">
            <v>1</v>
          </cell>
          <cell r="H26">
            <v>5</v>
          </cell>
        </row>
        <row r="27">
          <cell r="B27">
            <v>2295</v>
          </cell>
          <cell r="C27" t="str">
            <v>INERWA</v>
          </cell>
          <cell r="D27" t="str">
            <v>W.Champaran</v>
          </cell>
          <cell r="E27">
            <v>766</v>
          </cell>
          <cell r="F27">
            <v>20</v>
          </cell>
          <cell r="G27">
            <v>6</v>
          </cell>
          <cell r="H27">
            <v>18.399999999999999</v>
          </cell>
        </row>
        <row r="28">
          <cell r="B28">
            <v>2296</v>
          </cell>
          <cell r="C28" t="str">
            <v>BANAUL</v>
          </cell>
          <cell r="D28" t="str">
            <v>SITAMARHI</v>
          </cell>
          <cell r="E28">
            <v>836</v>
          </cell>
          <cell r="F28">
            <v>25</v>
          </cell>
          <cell r="G28">
            <v>3</v>
          </cell>
          <cell r="H28">
            <v>18</v>
          </cell>
        </row>
        <row r="29">
          <cell r="B29">
            <v>2366</v>
          </cell>
          <cell r="C29" t="str">
            <v>KAROM</v>
          </cell>
          <cell r="D29" t="str">
            <v>Siwan</v>
          </cell>
          <cell r="E29">
            <v>973</v>
          </cell>
          <cell r="F29">
            <v>20</v>
          </cell>
          <cell r="G29">
            <v>3</v>
          </cell>
          <cell r="H29">
            <v>3.26</v>
          </cell>
        </row>
        <row r="30">
          <cell r="B30">
            <v>2400</v>
          </cell>
          <cell r="C30" t="str">
            <v>BHITTI</v>
          </cell>
          <cell r="D30" t="str">
            <v>Siwan</v>
          </cell>
          <cell r="E30">
            <v>746</v>
          </cell>
          <cell r="F30">
            <v>20</v>
          </cell>
          <cell r="G30">
            <v>0</v>
          </cell>
          <cell r="H30">
            <v>0</v>
          </cell>
        </row>
        <row r="31">
          <cell r="B31">
            <v>2513</v>
          </cell>
          <cell r="C31" t="str">
            <v>MOTIHARI</v>
          </cell>
          <cell r="D31" t="str">
            <v>E. Champaran</v>
          </cell>
          <cell r="E31">
            <v>1553</v>
          </cell>
          <cell r="F31">
            <v>15</v>
          </cell>
          <cell r="G31">
            <v>0</v>
          </cell>
          <cell r="H31">
            <v>0</v>
          </cell>
        </row>
        <row r="32">
          <cell r="B32">
            <v>3002</v>
          </cell>
          <cell r="C32" t="str">
            <v>RAJAPUR</v>
          </cell>
          <cell r="D32" t="str">
            <v>Siwan</v>
          </cell>
          <cell r="E32">
            <v>839</v>
          </cell>
          <cell r="F32">
            <v>20</v>
          </cell>
          <cell r="G32">
            <v>4</v>
          </cell>
          <cell r="H32">
            <v>4.9000000000000004</v>
          </cell>
        </row>
        <row r="33">
          <cell r="B33">
            <v>3938</v>
          </cell>
          <cell r="C33" t="str">
            <v>GOPALGANJ</v>
          </cell>
          <cell r="D33" t="str">
            <v>GOPALGANJ</v>
          </cell>
          <cell r="E33">
            <v>1485</v>
          </cell>
          <cell r="F33">
            <v>20</v>
          </cell>
          <cell r="G33">
            <v>0</v>
          </cell>
          <cell r="H33">
            <v>0</v>
          </cell>
        </row>
        <row r="34">
          <cell r="B34">
            <v>3939</v>
          </cell>
          <cell r="C34" t="str">
            <v>BETTIAH</v>
          </cell>
          <cell r="D34" t="str">
            <v>W.Champaran</v>
          </cell>
          <cell r="E34">
            <v>4269</v>
          </cell>
          <cell r="F34">
            <v>25</v>
          </cell>
          <cell r="G34">
            <v>3</v>
          </cell>
          <cell r="H34">
            <v>470.78</v>
          </cell>
        </row>
        <row r="35">
          <cell r="B35">
            <v>4108</v>
          </cell>
          <cell r="C35" t="str">
            <v>RAXAUL</v>
          </cell>
          <cell r="D35" t="str">
            <v>E. Champaran</v>
          </cell>
          <cell r="E35">
            <v>1402</v>
          </cell>
          <cell r="F35">
            <v>20</v>
          </cell>
          <cell r="G35">
            <v>0</v>
          </cell>
          <cell r="H35">
            <v>0</v>
          </cell>
        </row>
        <row r="36">
          <cell r="B36">
            <v>4745</v>
          </cell>
          <cell r="C36" t="str">
            <v>MIRGANJ</v>
          </cell>
          <cell r="D36" t="str">
            <v>GOPALGANJ</v>
          </cell>
          <cell r="E36">
            <v>482</v>
          </cell>
          <cell r="F36">
            <v>20</v>
          </cell>
          <cell r="G36">
            <v>8</v>
          </cell>
          <cell r="H36">
            <v>11.96</v>
          </cell>
        </row>
        <row r="37">
          <cell r="B37">
            <v>4992</v>
          </cell>
          <cell r="C37" t="str">
            <v>SITAMARHI</v>
          </cell>
          <cell r="D37" t="str">
            <v>SITAMARHI</v>
          </cell>
          <cell r="E37">
            <v>421</v>
          </cell>
          <cell r="F37">
            <v>15</v>
          </cell>
          <cell r="G37">
            <v>1</v>
          </cell>
          <cell r="H37">
            <v>1.6</v>
          </cell>
        </row>
        <row r="38">
          <cell r="B38">
            <v>4993</v>
          </cell>
          <cell r="C38" t="str">
            <v>SHEOHAR</v>
          </cell>
          <cell r="D38" t="str">
            <v>SHEOHAR</v>
          </cell>
          <cell r="E38">
            <v>747</v>
          </cell>
          <cell r="F38">
            <v>15</v>
          </cell>
          <cell r="G38">
            <v>1</v>
          </cell>
          <cell r="H38">
            <v>0.9</v>
          </cell>
        </row>
        <row r="39">
          <cell r="B39">
            <v>5974</v>
          </cell>
          <cell r="C39" t="str">
            <v>KASBA MEHSI</v>
          </cell>
          <cell r="D39" t="str">
            <v>E. Champaran</v>
          </cell>
          <cell r="E39">
            <v>146</v>
          </cell>
          <cell r="F39">
            <v>25</v>
          </cell>
          <cell r="G39">
            <v>6</v>
          </cell>
          <cell r="H39">
            <v>26.6</v>
          </cell>
        </row>
        <row r="40">
          <cell r="B40">
            <v>6030</v>
          </cell>
          <cell r="C40" t="str">
            <v>JAGTAULI</v>
          </cell>
          <cell r="D40" t="str">
            <v>GOPALGANJ</v>
          </cell>
          <cell r="E40">
            <v>14.000000000000002</v>
          </cell>
          <cell r="F40">
            <v>20</v>
          </cell>
          <cell r="G40">
            <v>0</v>
          </cell>
          <cell r="H40">
            <v>0</v>
          </cell>
        </row>
        <row r="41">
          <cell r="B41">
            <v>6352</v>
          </cell>
          <cell r="C41" t="str">
            <v>Katya</v>
          </cell>
          <cell r="D41" t="str">
            <v>GOPALGANJ</v>
          </cell>
          <cell r="E41">
            <v>8</v>
          </cell>
          <cell r="F41">
            <v>20</v>
          </cell>
          <cell r="G41">
            <v>0</v>
          </cell>
          <cell r="H41">
            <v>0</v>
          </cell>
        </row>
        <row r="42">
          <cell r="B42">
            <v>6583</v>
          </cell>
          <cell r="C42" t="str">
            <v>Majorganj</v>
          </cell>
          <cell r="D42" t="str">
            <v>SITAMARHI</v>
          </cell>
          <cell r="E42">
            <v>19</v>
          </cell>
          <cell r="F42">
            <v>15</v>
          </cell>
          <cell r="G42">
            <v>2</v>
          </cell>
          <cell r="H42">
            <v>12</v>
          </cell>
        </row>
        <row r="43">
          <cell r="B43">
            <v>7164</v>
          </cell>
          <cell r="C43" t="str">
            <v xml:space="preserve">NARAIPUR </v>
          </cell>
          <cell r="D43" t="str">
            <v>W.Champaran</v>
          </cell>
          <cell r="E43">
            <v>559</v>
          </cell>
          <cell r="F43">
            <v>20</v>
          </cell>
          <cell r="G43">
            <v>2</v>
          </cell>
          <cell r="H43">
            <v>2.6</v>
          </cell>
        </row>
        <row r="44">
          <cell r="B44">
            <v>7211</v>
          </cell>
          <cell r="C44" t="str">
            <v>CHAKIYA</v>
          </cell>
          <cell r="D44" t="str">
            <v>E. Champaran</v>
          </cell>
          <cell r="E44">
            <v>248</v>
          </cell>
          <cell r="F44">
            <v>25</v>
          </cell>
          <cell r="G44">
            <v>1</v>
          </cell>
          <cell r="H44">
            <v>1.6</v>
          </cell>
        </row>
        <row r="45">
          <cell r="B45">
            <v>7212</v>
          </cell>
          <cell r="C45" t="str">
            <v>NARKATIYAGANJ</v>
          </cell>
          <cell r="D45" t="str">
            <v>W.Champaran</v>
          </cell>
          <cell r="E45">
            <v>320</v>
          </cell>
          <cell r="F45">
            <v>20</v>
          </cell>
          <cell r="G45">
            <v>1</v>
          </cell>
          <cell r="H45">
            <v>1.56</v>
          </cell>
        </row>
        <row r="46">
          <cell r="B46">
            <v>7214</v>
          </cell>
          <cell r="C46" t="str">
            <v>SURSAND</v>
          </cell>
          <cell r="D46" t="str">
            <v>SITAMARHI</v>
          </cell>
          <cell r="E46">
            <v>308</v>
          </cell>
          <cell r="F46">
            <v>20</v>
          </cell>
          <cell r="G46">
            <v>3</v>
          </cell>
          <cell r="H46">
            <v>7.7060000000000004</v>
          </cell>
        </row>
        <row r="47">
          <cell r="B47">
            <v>7323</v>
          </cell>
          <cell r="C47" t="str">
            <v>BHORE</v>
          </cell>
          <cell r="D47" t="str">
            <v>GOPALGANJ</v>
          </cell>
          <cell r="E47">
            <v>143</v>
          </cell>
          <cell r="F47">
            <v>20</v>
          </cell>
          <cell r="G47">
            <v>2</v>
          </cell>
          <cell r="H47">
            <v>2.35</v>
          </cell>
        </row>
        <row r="48">
          <cell r="B48">
            <v>7958</v>
          </cell>
          <cell r="C48" t="str">
            <v>RAMPUR SAIDPUR RUNI</v>
          </cell>
          <cell r="D48" t="str">
            <v>SITAMARHI</v>
          </cell>
          <cell r="E48">
            <v>120</v>
          </cell>
          <cell r="F48">
            <v>20</v>
          </cell>
          <cell r="G48">
            <v>0</v>
          </cell>
          <cell r="H48">
            <v>0</v>
          </cell>
        </row>
        <row r="49">
          <cell r="B49">
            <v>8899</v>
          </cell>
          <cell r="C49" t="str">
            <v>BATHUA BAZAR</v>
          </cell>
          <cell r="D49" t="str">
            <v>GOPALGANJ</v>
          </cell>
          <cell r="E49">
            <v>21</v>
          </cell>
          <cell r="F49">
            <v>20</v>
          </cell>
          <cell r="G49">
            <v>0</v>
          </cell>
          <cell r="H49">
            <v>0</v>
          </cell>
        </row>
        <row r="50">
          <cell r="B50">
            <v>8902</v>
          </cell>
          <cell r="C50" t="str">
            <v>PUPRI</v>
          </cell>
          <cell r="D50" t="str">
            <v>SITAMARHI</v>
          </cell>
          <cell r="E50">
            <v>41</v>
          </cell>
          <cell r="F50">
            <v>20</v>
          </cell>
          <cell r="G50">
            <v>1</v>
          </cell>
          <cell r="H50">
            <v>1.29</v>
          </cell>
        </row>
        <row r="51">
          <cell r="B51">
            <v>9024</v>
          </cell>
          <cell r="C51" t="str">
            <v>SITAMARHI DUMRA</v>
          </cell>
          <cell r="D51" t="str">
            <v>SITAMARHI</v>
          </cell>
          <cell r="E51">
            <v>71</v>
          </cell>
          <cell r="F51">
            <v>15</v>
          </cell>
          <cell r="G51">
            <v>0</v>
          </cell>
          <cell r="H51">
            <v>0</v>
          </cell>
        </row>
        <row r="52">
          <cell r="B52">
            <v>9309</v>
          </cell>
          <cell r="C52" t="str">
            <v>MAHAMADPUR</v>
          </cell>
          <cell r="D52" t="str">
            <v>GOPALGANJ</v>
          </cell>
          <cell r="E52">
            <v>0</v>
          </cell>
          <cell r="F52">
            <v>20</v>
          </cell>
          <cell r="G52">
            <v>0</v>
          </cell>
          <cell r="H52">
            <v>0</v>
          </cell>
        </row>
        <row r="53">
          <cell r="B53">
            <v>9881</v>
          </cell>
          <cell r="C53" t="str">
            <v>BARIYARPUR</v>
          </cell>
          <cell r="D53" t="str">
            <v>E. Champaran</v>
          </cell>
          <cell r="E53">
            <v>1254</v>
          </cell>
          <cell r="F53">
            <v>20</v>
          </cell>
          <cell r="G53">
            <v>1</v>
          </cell>
          <cell r="H53">
            <v>1.6</v>
          </cell>
        </row>
        <row r="54">
          <cell r="B54">
            <v>9908</v>
          </cell>
          <cell r="C54" t="str">
            <v>NAUWADIH</v>
          </cell>
          <cell r="D54" t="str">
            <v>E. Champaran</v>
          </cell>
          <cell r="E54">
            <v>463</v>
          </cell>
          <cell r="F54">
            <v>25</v>
          </cell>
          <cell r="G54">
            <v>7</v>
          </cell>
          <cell r="H54">
            <v>36.5</v>
          </cell>
        </row>
        <row r="55">
          <cell r="B55">
            <v>9911</v>
          </cell>
          <cell r="C55" t="str">
            <v>SUP.RD.BETTIAH</v>
          </cell>
          <cell r="D55" t="str">
            <v>W.Champaran</v>
          </cell>
          <cell r="E55">
            <v>95</v>
          </cell>
          <cell r="F55">
            <v>20</v>
          </cell>
          <cell r="G55">
            <v>1</v>
          </cell>
          <cell r="H55">
            <v>1</v>
          </cell>
        </row>
        <row r="56">
          <cell r="B56">
            <v>9912</v>
          </cell>
          <cell r="C56" t="str">
            <v>ST RD SIWAN</v>
          </cell>
          <cell r="D56" t="str">
            <v>Siwan</v>
          </cell>
          <cell r="E56">
            <v>147</v>
          </cell>
          <cell r="F56">
            <v>15</v>
          </cell>
          <cell r="G56">
            <v>1</v>
          </cell>
          <cell r="H56">
            <v>7</v>
          </cell>
        </row>
        <row r="57">
          <cell r="B57">
            <v>9950</v>
          </cell>
          <cell r="C57" t="str">
            <v>RAMNAGAR</v>
          </cell>
          <cell r="D57" t="str">
            <v>W.Champaran</v>
          </cell>
          <cell r="E57">
            <v>21</v>
          </cell>
          <cell r="F57">
            <v>20</v>
          </cell>
          <cell r="G57">
            <v>1</v>
          </cell>
          <cell r="H57">
            <v>1.6</v>
          </cell>
        </row>
        <row r="58">
          <cell r="B58">
            <v>9951</v>
          </cell>
          <cell r="C58" t="str">
            <v>SASAMUSA</v>
          </cell>
          <cell r="D58" t="str">
            <v>GOPALGANJ</v>
          </cell>
          <cell r="E58">
            <v>129</v>
          </cell>
          <cell r="F58">
            <v>20</v>
          </cell>
          <cell r="G58">
            <v>1</v>
          </cell>
          <cell r="H58">
            <v>1</v>
          </cell>
        </row>
        <row r="59">
          <cell r="B59">
            <v>168620</v>
          </cell>
          <cell r="C59" t="str">
            <v>Siwan</v>
          </cell>
          <cell r="D59" t="str">
            <v>Siwan</v>
          </cell>
          <cell r="F59" t="str">
            <v>NA</v>
          </cell>
          <cell r="G59">
            <v>1</v>
          </cell>
          <cell r="H59">
            <v>1.6</v>
          </cell>
        </row>
        <row r="60">
          <cell r="B60">
            <v>179110</v>
          </cell>
          <cell r="C60" t="str">
            <v>GOPALGANJ eOBC</v>
          </cell>
          <cell r="D60" t="str">
            <v>GOPALGANJ</v>
          </cell>
          <cell r="F60" t="str">
            <v>NA</v>
          </cell>
          <cell r="G60">
            <v>3</v>
          </cell>
          <cell r="H60">
            <v>10.5</v>
          </cell>
        </row>
        <row r="61">
          <cell r="B61">
            <v>196210</v>
          </cell>
          <cell r="C61" t="str">
            <v>Motihari eOBC</v>
          </cell>
          <cell r="D61" t="str">
            <v>E. Champaran</v>
          </cell>
          <cell r="F61" t="str">
            <v>NA</v>
          </cell>
          <cell r="G61">
            <v>1</v>
          </cell>
          <cell r="H61">
            <v>0.95</v>
          </cell>
        </row>
        <row r="62">
          <cell r="D62" t="str">
            <v>Total</v>
          </cell>
          <cell r="E62">
            <v>35869</v>
          </cell>
          <cell r="F62">
            <v>1100</v>
          </cell>
          <cell r="G62">
            <v>111</v>
          </cell>
          <cell r="H62">
            <v>759.0030999999999</v>
          </cell>
        </row>
      </sheetData>
      <sheetData sheetId="27">
        <row r="2">
          <cell r="B2" t="str">
            <v>D. NO</v>
          </cell>
          <cell r="C2" t="str">
            <v>Branch Name</v>
          </cell>
          <cell r="D2" t="str">
            <v>No. of Accounts</v>
          </cell>
          <cell r="E2" t="str">
            <v>Sanctioned Amount</v>
          </cell>
        </row>
        <row r="3">
          <cell r="B3">
            <v>9881</v>
          </cell>
          <cell r="C3" t="str">
            <v>Bariyarpur</v>
          </cell>
          <cell r="D3">
            <v>1</v>
          </cell>
          <cell r="E3">
            <v>35</v>
          </cell>
        </row>
        <row r="4">
          <cell r="B4">
            <v>196210</v>
          </cell>
          <cell r="C4" t="str">
            <v>e-OBC Motihari</v>
          </cell>
          <cell r="D4">
            <v>1</v>
          </cell>
          <cell r="E4">
            <v>8.5</v>
          </cell>
        </row>
        <row r="5">
          <cell r="B5">
            <v>162820</v>
          </cell>
          <cell r="C5" t="str">
            <v>e-UNI Motihari</v>
          </cell>
          <cell r="D5">
            <v>1</v>
          </cell>
          <cell r="E5">
            <v>14</v>
          </cell>
        </row>
        <row r="6">
          <cell r="B6">
            <v>184120</v>
          </cell>
          <cell r="C6" t="str">
            <v>e-UNI Raxaul</v>
          </cell>
          <cell r="D6">
            <v>1</v>
          </cell>
          <cell r="E6">
            <v>9.9499999999999993</v>
          </cell>
        </row>
        <row r="7">
          <cell r="B7">
            <v>6583</v>
          </cell>
          <cell r="C7" t="str">
            <v>Majorganj</v>
          </cell>
          <cell r="D7">
            <v>1</v>
          </cell>
          <cell r="E7">
            <v>17</v>
          </cell>
        </row>
        <row r="8">
          <cell r="B8">
            <v>7164</v>
          </cell>
          <cell r="C8" t="str">
            <v>Naraipur</v>
          </cell>
          <cell r="D8">
            <v>1</v>
          </cell>
          <cell r="E8">
            <v>10</v>
          </cell>
        </row>
        <row r="9">
          <cell r="B9">
            <v>1791</v>
          </cell>
          <cell r="C9" t="str">
            <v>Pachpakri</v>
          </cell>
          <cell r="D9">
            <v>1</v>
          </cell>
          <cell r="E9">
            <v>12</v>
          </cell>
        </row>
        <row r="10">
          <cell r="B10">
            <v>4992</v>
          </cell>
          <cell r="C10" t="str">
            <v>Sitamarhi</v>
          </cell>
          <cell r="D10">
            <v>2</v>
          </cell>
          <cell r="E10">
            <v>44</v>
          </cell>
        </row>
        <row r="11">
          <cell r="B11">
            <v>9911</v>
          </cell>
          <cell r="C11" t="str">
            <v>Supriya Cinema</v>
          </cell>
          <cell r="D11">
            <v>1</v>
          </cell>
          <cell r="E11">
            <v>17</v>
          </cell>
        </row>
        <row r="12">
          <cell r="C12" t="str">
            <v>TOTAL</v>
          </cell>
          <cell r="D12">
            <v>10</v>
          </cell>
          <cell r="E12">
            <v>167.45</v>
          </cell>
        </row>
        <row r="15">
          <cell r="B15">
            <v>349</v>
          </cell>
        </row>
        <row r="16">
          <cell r="B16">
            <v>1014</v>
          </cell>
        </row>
        <row r="17">
          <cell r="B17">
            <v>1225</v>
          </cell>
        </row>
        <row r="18">
          <cell r="B18">
            <v>1441</v>
          </cell>
        </row>
        <row r="19">
          <cell r="B19">
            <v>1551</v>
          </cell>
        </row>
        <row r="20">
          <cell r="B20">
            <v>1555</v>
          </cell>
        </row>
        <row r="21">
          <cell r="B21">
            <v>1659</v>
          </cell>
        </row>
        <row r="22">
          <cell r="B22">
            <v>1927</v>
          </cell>
        </row>
        <row r="23">
          <cell r="B23">
            <v>2366</v>
          </cell>
        </row>
        <row r="24">
          <cell r="B24">
            <v>2400</v>
          </cell>
        </row>
        <row r="25">
          <cell r="B25">
            <v>3002</v>
          </cell>
        </row>
        <row r="26">
          <cell r="B26">
            <v>9912</v>
          </cell>
        </row>
        <row r="27">
          <cell r="B27">
            <v>859</v>
          </cell>
        </row>
        <row r="28">
          <cell r="B28">
            <v>1562</v>
          </cell>
        </row>
        <row r="29">
          <cell r="B29">
            <v>1564</v>
          </cell>
        </row>
        <row r="30">
          <cell r="B30">
            <v>1695</v>
          </cell>
        </row>
        <row r="31">
          <cell r="B31">
            <v>1791</v>
          </cell>
        </row>
        <row r="32">
          <cell r="B32">
            <v>2292</v>
          </cell>
        </row>
        <row r="33">
          <cell r="B33">
            <v>2513</v>
          </cell>
        </row>
        <row r="34">
          <cell r="B34">
            <v>4108</v>
          </cell>
        </row>
        <row r="35">
          <cell r="B35">
            <v>5974</v>
          </cell>
        </row>
        <row r="36">
          <cell r="B36">
            <v>7211</v>
          </cell>
        </row>
        <row r="37">
          <cell r="B37">
            <v>9881</v>
          </cell>
        </row>
        <row r="38">
          <cell r="B38">
            <v>9908</v>
          </cell>
        </row>
        <row r="39">
          <cell r="B39">
            <v>80</v>
          </cell>
        </row>
        <row r="40">
          <cell r="B40">
            <v>780</v>
          </cell>
        </row>
        <row r="41">
          <cell r="B41">
            <v>1563</v>
          </cell>
        </row>
        <row r="42">
          <cell r="B42">
            <v>2295</v>
          </cell>
        </row>
        <row r="43">
          <cell r="B43">
            <v>3939</v>
          </cell>
        </row>
        <row r="44">
          <cell r="B44">
            <v>7164</v>
          </cell>
        </row>
        <row r="45">
          <cell r="B45">
            <v>7212</v>
          </cell>
        </row>
        <row r="46">
          <cell r="B46">
            <v>9911</v>
          </cell>
        </row>
        <row r="47">
          <cell r="B47">
            <v>9950</v>
          </cell>
        </row>
        <row r="48">
          <cell r="B48">
            <v>1750</v>
          </cell>
        </row>
        <row r="49">
          <cell r="B49">
            <v>1779</v>
          </cell>
        </row>
        <row r="50">
          <cell r="B50">
            <v>1790</v>
          </cell>
        </row>
        <row r="51">
          <cell r="B51">
            <v>2296</v>
          </cell>
        </row>
        <row r="52">
          <cell r="B52">
            <v>4992</v>
          </cell>
        </row>
        <row r="53">
          <cell r="B53" t="str">
            <v>06/0</v>
          </cell>
        </row>
        <row r="54">
          <cell r="B54">
            <v>7958</v>
          </cell>
        </row>
        <row r="55">
          <cell r="B55">
            <v>8902</v>
          </cell>
        </row>
        <row r="56">
          <cell r="B56">
            <v>9024</v>
          </cell>
        </row>
        <row r="57">
          <cell r="B57">
            <v>6583</v>
          </cell>
        </row>
        <row r="58">
          <cell r="B58">
            <v>3938</v>
          </cell>
        </row>
        <row r="59">
          <cell r="B59">
            <v>4745</v>
          </cell>
        </row>
        <row r="60">
          <cell r="B60">
            <v>7323</v>
          </cell>
        </row>
        <row r="61">
          <cell r="B61">
            <v>9951</v>
          </cell>
        </row>
        <row r="62">
          <cell r="B62">
            <v>8899</v>
          </cell>
        </row>
        <row r="63">
          <cell r="B63">
            <v>6030</v>
          </cell>
        </row>
        <row r="64">
          <cell r="B64">
            <v>6352</v>
          </cell>
        </row>
        <row r="65">
          <cell r="B65">
            <v>4993</v>
          </cell>
        </row>
        <row r="66">
          <cell r="B66">
            <v>179110</v>
          </cell>
        </row>
        <row r="67">
          <cell r="B67">
            <v>184510</v>
          </cell>
        </row>
        <row r="68">
          <cell r="B68">
            <v>196210</v>
          </cell>
        </row>
        <row r="69">
          <cell r="B69">
            <v>103420</v>
          </cell>
        </row>
        <row r="70">
          <cell r="B70">
            <v>105620</v>
          </cell>
        </row>
        <row r="71">
          <cell r="B71">
            <v>162820</v>
          </cell>
        </row>
        <row r="72">
          <cell r="B72">
            <v>168620</v>
          </cell>
        </row>
        <row r="73">
          <cell r="B73">
            <v>184120</v>
          </cell>
        </row>
        <row r="74">
          <cell r="B74">
            <v>191920</v>
          </cell>
        </row>
        <row r="75">
          <cell r="B75">
            <v>9309</v>
          </cell>
        </row>
      </sheetData>
      <sheetData sheetId="28">
        <row r="1">
          <cell r="C1" t="str">
            <v>Recovery Data As on 26.07.2022</v>
          </cell>
          <cell r="M1" t="str">
            <v>Amt In "Lakh"</v>
          </cell>
        </row>
        <row r="2">
          <cell r="D2" t="str">
            <v>Mar'22</v>
          </cell>
          <cell r="F2" t="str">
            <v>June'22</v>
          </cell>
          <cell r="H2" t="str">
            <v>As on 26.07.2022</v>
          </cell>
          <cell r="J2" t="str">
            <v xml:space="preserve">Terminal Level Budget </v>
          </cell>
          <cell r="K2" t="str">
            <v>Gap with Terminal Level Budget Sep 2022</v>
          </cell>
          <cell r="L2" t="str">
            <v>Reduction from Mar'22 as on 26.07.2022</v>
          </cell>
          <cell r="M2" t="str">
            <v>OTS in FY 2022-23</v>
          </cell>
        </row>
        <row r="3">
          <cell r="B3" t="str">
            <v>D. No</v>
          </cell>
          <cell r="C3" t="str">
            <v>Branch Name</v>
          </cell>
          <cell r="D3" t="str">
            <v>No of A/cs</v>
          </cell>
          <cell r="E3" t="str">
            <v>Amt.</v>
          </cell>
          <cell r="F3" t="str">
            <v>No of A/cs</v>
          </cell>
          <cell r="G3" t="str">
            <v>Amt.</v>
          </cell>
          <cell r="H3" t="str">
            <v>No of A/cs</v>
          </cell>
          <cell r="I3" t="str">
            <v>Amt.</v>
          </cell>
          <cell r="J3" t="str">
            <v>Bud Sep'22</v>
          </cell>
          <cell r="K3" t="str">
            <v>Amt.</v>
          </cell>
          <cell r="L3" t="str">
            <v>Amt.</v>
          </cell>
          <cell r="M3" t="str">
            <v>No of A/cs</v>
          </cell>
          <cell r="N3" t="str">
            <v>O/s</v>
          </cell>
        </row>
        <row r="4">
          <cell r="B4">
            <v>80</v>
          </cell>
          <cell r="C4" t="str">
            <v>BAGHA</v>
          </cell>
          <cell r="D4">
            <v>1107</v>
          </cell>
          <cell r="E4">
            <v>911.82796699999881</v>
          </cell>
          <cell r="F4">
            <v>951</v>
          </cell>
          <cell r="G4">
            <v>852.16243089999932</v>
          </cell>
          <cell r="H4">
            <v>948</v>
          </cell>
          <cell r="I4">
            <v>851.72321819999991</v>
          </cell>
          <cell r="J4">
            <v>868.46540436922078</v>
          </cell>
          <cell r="K4">
            <v>16.742186169220872</v>
          </cell>
          <cell r="L4">
            <v>60.104748799998902</v>
          </cell>
          <cell r="M4">
            <v>120</v>
          </cell>
          <cell r="N4">
            <v>39.863627299999997</v>
          </cell>
        </row>
        <row r="5">
          <cell r="B5">
            <v>349</v>
          </cell>
          <cell r="C5" t="str">
            <v>MAHARAJGANJ</v>
          </cell>
          <cell r="D5">
            <v>1047</v>
          </cell>
          <cell r="E5">
            <v>897.83803180000496</v>
          </cell>
          <cell r="F5">
            <v>1003</v>
          </cell>
          <cell r="G5">
            <v>864.59060290000514</v>
          </cell>
          <cell r="H5">
            <v>983</v>
          </cell>
          <cell r="I5">
            <v>850.50883529999999</v>
          </cell>
          <cell r="J5">
            <v>855.14076949260505</v>
          </cell>
          <cell r="K5">
            <v>4.6319341926050583</v>
          </cell>
          <cell r="L5">
            <v>47.329196500004969</v>
          </cell>
          <cell r="M5">
            <v>45</v>
          </cell>
          <cell r="N5">
            <v>48.523614000000002</v>
          </cell>
        </row>
        <row r="6">
          <cell r="B6">
            <v>780</v>
          </cell>
          <cell r="C6" t="str">
            <v>MAJHAULIA</v>
          </cell>
          <cell r="D6">
            <v>1222</v>
          </cell>
          <cell r="E6">
            <v>828.16741069999966</v>
          </cell>
          <cell r="F6">
            <v>1135</v>
          </cell>
          <cell r="G6">
            <v>823.92263001499953</v>
          </cell>
          <cell r="H6">
            <v>1131</v>
          </cell>
          <cell r="I6">
            <v>818.61030719999997</v>
          </cell>
          <cell r="J6">
            <v>788.78337937509957</v>
          </cell>
          <cell r="K6">
            <v>-29.826927824900395</v>
          </cell>
          <cell r="L6">
            <v>9.5571034999996982</v>
          </cell>
          <cell r="M6">
            <v>77</v>
          </cell>
          <cell r="N6">
            <v>48.636942900000001</v>
          </cell>
        </row>
        <row r="7">
          <cell r="B7">
            <v>859</v>
          </cell>
          <cell r="C7" t="str">
            <v>SUGAULI</v>
          </cell>
          <cell r="D7">
            <v>369</v>
          </cell>
          <cell r="E7">
            <v>220.40559989999994</v>
          </cell>
          <cell r="F7">
            <v>344</v>
          </cell>
          <cell r="G7">
            <v>196.44571549999992</v>
          </cell>
          <cell r="H7">
            <v>341</v>
          </cell>
          <cell r="I7">
            <v>194.756236</v>
          </cell>
          <cell r="J7">
            <v>209.92407051536995</v>
          </cell>
          <cell r="K7">
            <v>15.167834515369947</v>
          </cell>
          <cell r="L7">
            <v>25.64936389999994</v>
          </cell>
          <cell r="M7">
            <v>1</v>
          </cell>
          <cell r="N7">
            <v>1E-3</v>
          </cell>
        </row>
        <row r="8">
          <cell r="B8">
            <v>1014</v>
          </cell>
          <cell r="C8" t="str">
            <v>ASAON</v>
          </cell>
          <cell r="D8">
            <v>736</v>
          </cell>
          <cell r="E8">
            <v>767.64608559999863</v>
          </cell>
          <cell r="F8">
            <v>692</v>
          </cell>
          <cell r="G8">
            <v>704.4050625999987</v>
          </cell>
          <cell r="H8">
            <v>668</v>
          </cell>
          <cell r="I8">
            <v>691.03566379999995</v>
          </cell>
          <cell r="J8">
            <v>731.1401846298636</v>
          </cell>
          <cell r="K8">
            <v>40.104520829863645</v>
          </cell>
          <cell r="L8">
            <v>76.610421799998676</v>
          </cell>
          <cell r="M8">
            <v>36</v>
          </cell>
          <cell r="N8">
            <v>43.561000400000012</v>
          </cell>
        </row>
        <row r="9">
          <cell r="B9">
            <v>103420</v>
          </cell>
          <cell r="C9" t="str">
            <v>Belwa e-UBI</v>
          </cell>
          <cell r="D9">
            <v>309</v>
          </cell>
          <cell r="E9">
            <v>559.47722239999985</v>
          </cell>
          <cell r="F9">
            <v>179</v>
          </cell>
          <cell r="G9">
            <v>555.87764449999986</v>
          </cell>
          <cell r="H9">
            <v>177</v>
          </cell>
          <cell r="I9">
            <v>516.20755759999997</v>
          </cell>
          <cell r="J9">
            <v>532.87092496800449</v>
          </cell>
          <cell r="K9">
            <v>16.663367368004515</v>
          </cell>
          <cell r="L9">
            <v>43.269664799999873</v>
          </cell>
          <cell r="M9">
            <v>8</v>
          </cell>
          <cell r="N9">
            <v>3.9600507</v>
          </cell>
        </row>
        <row r="10">
          <cell r="B10">
            <v>105620</v>
          </cell>
          <cell r="C10" t="str">
            <v>English</v>
          </cell>
          <cell r="D10">
            <v>281</v>
          </cell>
          <cell r="E10">
            <v>460.90938999999997</v>
          </cell>
          <cell r="F10">
            <v>173</v>
          </cell>
          <cell r="G10">
            <v>372.87684700000017</v>
          </cell>
          <cell r="H10">
            <v>166</v>
          </cell>
          <cell r="I10">
            <v>359.22349539999999</v>
          </cell>
          <cell r="J10">
            <v>438.9905489309491</v>
          </cell>
          <cell r="K10">
            <v>79.767053530949113</v>
          </cell>
          <cell r="L10">
            <v>101.68589459999998</v>
          </cell>
          <cell r="M10">
            <v>7</v>
          </cell>
          <cell r="N10">
            <v>8.6374580000000005</v>
          </cell>
        </row>
        <row r="11">
          <cell r="B11">
            <v>1225</v>
          </cell>
          <cell r="C11" t="str">
            <v>B.HAT</v>
          </cell>
          <cell r="D11">
            <v>405</v>
          </cell>
          <cell r="E11">
            <v>346.72254029999988</v>
          </cell>
          <cell r="F11">
            <v>386</v>
          </cell>
          <cell r="G11">
            <v>319.61935779999988</v>
          </cell>
          <cell r="H11">
            <v>383</v>
          </cell>
          <cell r="I11">
            <v>317.76723170000002</v>
          </cell>
          <cell r="J11">
            <v>330.23392795931125</v>
          </cell>
          <cell r="K11">
            <v>12.46669625931122</v>
          </cell>
          <cell r="L11">
            <v>28.955308599999853</v>
          </cell>
          <cell r="M11">
            <v>32</v>
          </cell>
          <cell r="N11">
            <v>31.537218299999996</v>
          </cell>
        </row>
        <row r="12">
          <cell r="B12">
            <v>1441</v>
          </cell>
          <cell r="C12" t="str">
            <v>CHITTAULI</v>
          </cell>
          <cell r="D12">
            <v>1420</v>
          </cell>
          <cell r="E12">
            <v>1099.4710124000035</v>
          </cell>
          <cell r="F12">
            <v>1355</v>
          </cell>
          <cell r="G12">
            <v>1073.7669432000034</v>
          </cell>
          <cell r="H12">
            <v>1349</v>
          </cell>
          <cell r="I12">
            <v>1068.2487432999999</v>
          </cell>
          <cell r="J12">
            <v>1047.1849646351184</v>
          </cell>
          <cell r="K12">
            <v>-21.063778664881511</v>
          </cell>
          <cell r="L12">
            <v>31.222269100003587</v>
          </cell>
          <cell r="M12">
            <v>70</v>
          </cell>
          <cell r="N12">
            <v>44.997364499999989</v>
          </cell>
        </row>
        <row r="13">
          <cell r="B13">
            <v>1551</v>
          </cell>
          <cell r="C13" t="str">
            <v>DONE</v>
          </cell>
          <cell r="D13">
            <v>740</v>
          </cell>
          <cell r="E13">
            <v>606.64213679900092</v>
          </cell>
          <cell r="F13">
            <v>691</v>
          </cell>
          <cell r="G13">
            <v>596.16803200000106</v>
          </cell>
          <cell r="H13">
            <v>687</v>
          </cell>
          <cell r="I13">
            <v>592.99595999999997</v>
          </cell>
          <cell r="J13">
            <v>577.79288167255038</v>
          </cell>
          <cell r="K13">
            <v>-15.203078327449589</v>
          </cell>
          <cell r="L13">
            <v>13.646176799000955</v>
          </cell>
          <cell r="M13">
            <v>91</v>
          </cell>
          <cell r="N13">
            <v>49.805879699999998</v>
          </cell>
        </row>
        <row r="14">
          <cell r="B14">
            <v>1555</v>
          </cell>
          <cell r="C14" t="str">
            <v>D.D.PUR</v>
          </cell>
          <cell r="D14">
            <v>1169</v>
          </cell>
          <cell r="E14">
            <v>1010.4523719999974</v>
          </cell>
          <cell r="F14">
            <v>1111</v>
          </cell>
          <cell r="G14">
            <v>972.44627529999718</v>
          </cell>
          <cell r="H14">
            <v>1097</v>
          </cell>
          <cell r="I14">
            <v>962.95132480000007</v>
          </cell>
          <cell r="J14">
            <v>962.39966266006968</v>
          </cell>
          <cell r="K14">
            <v>-0.55166213993038582</v>
          </cell>
          <cell r="L14">
            <v>47.501047199997288</v>
          </cell>
          <cell r="M14">
            <v>68</v>
          </cell>
          <cell r="N14">
            <v>48.640767099999991</v>
          </cell>
        </row>
        <row r="15">
          <cell r="B15">
            <v>1562</v>
          </cell>
          <cell r="C15" t="str">
            <v>LAKHAURA</v>
          </cell>
          <cell r="D15">
            <v>1100</v>
          </cell>
          <cell r="E15">
            <v>1352.8216153999954</v>
          </cell>
          <cell r="F15">
            <v>989</v>
          </cell>
          <cell r="G15">
            <v>1197.4457480999972</v>
          </cell>
          <cell r="H15">
            <v>986</v>
          </cell>
          <cell r="I15">
            <v>1184.9175246</v>
          </cell>
          <cell r="J15">
            <v>1288.4873175399996</v>
          </cell>
          <cell r="K15">
            <v>103.56979293999962</v>
          </cell>
          <cell r="L15">
            <v>167.9040907999954</v>
          </cell>
          <cell r="M15">
            <v>59</v>
          </cell>
          <cell r="N15">
            <v>90.570007299999986</v>
          </cell>
        </row>
        <row r="16">
          <cell r="B16">
            <v>1563</v>
          </cell>
          <cell r="C16" t="str">
            <v>MEHURA</v>
          </cell>
          <cell r="D16">
            <v>935</v>
          </cell>
          <cell r="E16">
            <v>824.81976840000004</v>
          </cell>
          <cell r="F16">
            <v>739</v>
          </cell>
          <cell r="G16">
            <v>792.41046740000013</v>
          </cell>
          <cell r="H16">
            <v>733</v>
          </cell>
          <cell r="I16">
            <v>788.08541769999999</v>
          </cell>
          <cell r="J16">
            <v>785.59493634749867</v>
          </cell>
          <cell r="K16">
            <v>-2.4904813525013196</v>
          </cell>
          <cell r="L16">
            <v>36.73435070000005</v>
          </cell>
          <cell r="M16">
            <v>169</v>
          </cell>
          <cell r="N16">
            <v>23.62058</v>
          </cell>
        </row>
        <row r="17">
          <cell r="B17">
            <v>1564</v>
          </cell>
          <cell r="C17" t="str">
            <v>SRIPUR</v>
          </cell>
          <cell r="D17">
            <v>1208</v>
          </cell>
          <cell r="E17">
            <v>518.44050310000171</v>
          </cell>
          <cell r="F17">
            <v>891</v>
          </cell>
          <cell r="G17">
            <v>456.02591130000138</v>
          </cell>
          <cell r="H17">
            <v>893</v>
          </cell>
          <cell r="I17">
            <v>455.28874759999997</v>
          </cell>
          <cell r="J17">
            <v>493.78573312187717</v>
          </cell>
          <cell r="K17">
            <v>38.496985521877207</v>
          </cell>
          <cell r="L17">
            <v>63.151755500001741</v>
          </cell>
          <cell r="M17">
            <v>302</v>
          </cell>
          <cell r="N17">
            <v>23.040385499999999</v>
          </cell>
        </row>
        <row r="18">
          <cell r="B18">
            <v>162820</v>
          </cell>
          <cell r="C18" t="str">
            <v>Motihari</v>
          </cell>
          <cell r="D18">
            <v>226</v>
          </cell>
          <cell r="E18">
            <v>308.38813200000004</v>
          </cell>
          <cell r="F18">
            <v>223</v>
          </cell>
          <cell r="G18">
            <v>257.66878629999985</v>
          </cell>
          <cell r="H18">
            <v>220</v>
          </cell>
          <cell r="I18">
            <v>243.30407049999999</v>
          </cell>
          <cell r="J18">
            <v>293.72253698383111</v>
          </cell>
          <cell r="K18">
            <v>50.418466483831111</v>
          </cell>
          <cell r="L18">
            <v>65.084061500000047</v>
          </cell>
          <cell r="M18">
            <v>8</v>
          </cell>
          <cell r="N18">
            <v>15.85554</v>
          </cell>
        </row>
        <row r="19">
          <cell r="B19">
            <v>1659</v>
          </cell>
          <cell r="C19" t="str">
            <v>SIWAN</v>
          </cell>
          <cell r="D19">
            <v>797</v>
          </cell>
          <cell r="E19">
            <v>941.01815409999836</v>
          </cell>
          <cell r="F19">
            <v>718</v>
          </cell>
          <cell r="G19">
            <v>891.68803129999844</v>
          </cell>
          <cell r="H19">
            <v>719</v>
          </cell>
          <cell r="I19">
            <v>896.22479290000001</v>
          </cell>
          <cell r="J19">
            <v>896.26743343707278</v>
          </cell>
          <cell r="K19">
            <v>4.2640537072770712E-2</v>
          </cell>
          <cell r="L19">
            <v>44.793361199998344</v>
          </cell>
          <cell r="M19">
            <v>62</v>
          </cell>
          <cell r="N19">
            <v>52.091678399999992</v>
          </cell>
        </row>
        <row r="20">
          <cell r="B20">
            <v>168620</v>
          </cell>
          <cell r="C20" t="str">
            <v>Siwan</v>
          </cell>
          <cell r="D20">
            <v>43</v>
          </cell>
          <cell r="E20">
            <v>78.715220500000001</v>
          </cell>
          <cell r="F20">
            <v>38</v>
          </cell>
          <cell r="G20">
            <v>72.741812400000015</v>
          </cell>
          <cell r="H20">
            <v>38</v>
          </cell>
          <cell r="I20">
            <v>69.188170900000003</v>
          </cell>
          <cell r="J20">
            <v>74.971867803595217</v>
          </cell>
          <cell r="K20">
            <v>5.7836969035952137</v>
          </cell>
          <cell r="L20">
            <v>9.527049599999998</v>
          </cell>
          <cell r="M20">
            <v>1</v>
          </cell>
          <cell r="N20">
            <v>1E-3</v>
          </cell>
        </row>
        <row r="21">
          <cell r="B21">
            <v>1695</v>
          </cell>
          <cell r="C21" t="str">
            <v>N.G.GANG</v>
          </cell>
          <cell r="D21">
            <v>457</v>
          </cell>
          <cell r="E21">
            <v>295.86503920000018</v>
          </cell>
          <cell r="F21">
            <v>435</v>
          </cell>
          <cell r="G21">
            <v>286.94478100000021</v>
          </cell>
          <cell r="H21">
            <v>428</v>
          </cell>
          <cell r="I21">
            <v>281.35998749999999</v>
          </cell>
          <cell r="J21">
            <v>281.79498787795336</v>
          </cell>
          <cell r="K21">
            <v>0.43500037795337221</v>
          </cell>
          <cell r="L21">
            <v>14.505051700000195</v>
          </cell>
          <cell r="M21">
            <v>7</v>
          </cell>
          <cell r="N21">
            <v>5.7763600000000004</v>
          </cell>
        </row>
        <row r="22">
          <cell r="B22">
            <v>1750</v>
          </cell>
          <cell r="C22" t="str">
            <v>D.KALAN</v>
          </cell>
          <cell r="D22">
            <v>1322</v>
          </cell>
          <cell r="E22">
            <v>965.61517629999946</v>
          </cell>
          <cell r="F22">
            <v>1185</v>
          </cell>
          <cell r="G22">
            <v>929.31873620000033</v>
          </cell>
          <cell r="H22">
            <v>1180</v>
          </cell>
          <cell r="I22">
            <v>914.30261439999992</v>
          </cell>
          <cell r="J22">
            <v>919.69472850182581</v>
          </cell>
          <cell r="K22">
            <v>5.3921141018258822</v>
          </cell>
          <cell r="L22">
            <v>51.312561899999537</v>
          </cell>
          <cell r="M22">
            <v>112</v>
          </cell>
          <cell r="N22">
            <v>15.973665500000001</v>
          </cell>
        </row>
        <row r="23">
          <cell r="B23">
            <v>1779</v>
          </cell>
          <cell r="C23" t="str">
            <v>MOHINI</v>
          </cell>
          <cell r="D23">
            <v>591</v>
          </cell>
          <cell r="E23">
            <v>392.14718190000013</v>
          </cell>
          <cell r="F23">
            <v>486</v>
          </cell>
          <cell r="G23">
            <v>367.89653749999979</v>
          </cell>
          <cell r="H23">
            <v>487</v>
          </cell>
          <cell r="I23">
            <v>367.29590830000001</v>
          </cell>
          <cell r="J23">
            <v>373.49837165175973</v>
          </cell>
          <cell r="K23">
            <v>6.2024633517597181</v>
          </cell>
          <cell r="L23">
            <v>24.851273600000127</v>
          </cell>
          <cell r="M23">
            <v>27</v>
          </cell>
          <cell r="N23">
            <v>29.364191799999997</v>
          </cell>
        </row>
        <row r="24">
          <cell r="B24">
            <v>1790</v>
          </cell>
          <cell r="C24" t="str">
            <v>PANDAUL</v>
          </cell>
          <cell r="D24">
            <v>832</v>
          </cell>
          <cell r="E24">
            <v>568.29315700000041</v>
          </cell>
          <cell r="F24">
            <v>603</v>
          </cell>
          <cell r="G24">
            <v>543.19057850000013</v>
          </cell>
          <cell r="H24">
            <v>597</v>
          </cell>
          <cell r="I24">
            <v>535.25013899999999</v>
          </cell>
          <cell r="J24">
            <v>541.26761215503188</v>
          </cell>
          <cell r="K24">
            <v>6.0174731550318938</v>
          </cell>
          <cell r="L24">
            <v>33.043018000000416</v>
          </cell>
          <cell r="M24">
            <v>128</v>
          </cell>
          <cell r="N24">
            <v>26.888749200000003</v>
          </cell>
        </row>
        <row r="25">
          <cell r="B25">
            <v>1791</v>
          </cell>
          <cell r="C25" t="str">
            <v>P.PAKRI</v>
          </cell>
          <cell r="D25">
            <v>1013</v>
          </cell>
          <cell r="E25">
            <v>655.27672050000047</v>
          </cell>
          <cell r="F25">
            <v>833</v>
          </cell>
          <cell r="G25">
            <v>628.23626780000052</v>
          </cell>
          <cell r="H25">
            <v>822</v>
          </cell>
          <cell r="I25">
            <v>616.08520390000001</v>
          </cell>
          <cell r="J25">
            <v>624.11461661470469</v>
          </cell>
          <cell r="K25">
            <v>8.0294127147046765</v>
          </cell>
          <cell r="L25">
            <v>39.191516600000455</v>
          </cell>
          <cell r="M25">
            <v>47</v>
          </cell>
          <cell r="N25">
            <v>0.92697750000000001</v>
          </cell>
        </row>
        <row r="26">
          <cell r="B26">
            <v>179110</v>
          </cell>
          <cell r="C26" t="str">
            <v>GOPALGANJ e-OBC</v>
          </cell>
          <cell r="D26">
            <v>78</v>
          </cell>
          <cell r="E26">
            <v>293.83355420000015</v>
          </cell>
          <cell r="F26">
            <v>70</v>
          </cell>
          <cell r="G26">
            <v>171.00570340000007</v>
          </cell>
          <cell r="H26">
            <v>65</v>
          </cell>
          <cell r="I26">
            <v>160.23076140000001</v>
          </cell>
          <cell r="J26">
            <v>279.86011144747971</v>
          </cell>
          <cell r="K26">
            <v>119.6293500474797</v>
          </cell>
          <cell r="L26">
            <v>133.60279280000015</v>
          </cell>
          <cell r="M26">
            <v>1</v>
          </cell>
          <cell r="N26">
            <v>2.27</v>
          </cell>
        </row>
        <row r="27">
          <cell r="B27">
            <v>184120</v>
          </cell>
          <cell r="C27" t="str">
            <v>Raxaul</v>
          </cell>
          <cell r="D27">
            <v>30</v>
          </cell>
          <cell r="E27">
            <v>113.95291310000002</v>
          </cell>
          <cell r="F27">
            <v>32</v>
          </cell>
          <cell r="G27">
            <v>138.10445480000001</v>
          </cell>
          <cell r="H27">
            <v>28</v>
          </cell>
          <cell r="I27">
            <v>128.34957990000001</v>
          </cell>
          <cell r="J27">
            <v>108.53380937639341</v>
          </cell>
          <cell r="K27">
            <v>-19.815770523606602</v>
          </cell>
          <cell r="L27">
            <v>-14.396666799999991</v>
          </cell>
          <cell r="M27">
            <v>1</v>
          </cell>
          <cell r="N27">
            <v>13.39</v>
          </cell>
        </row>
        <row r="28">
          <cell r="B28">
            <v>184510</v>
          </cell>
          <cell r="C28" t="str">
            <v>SIWAN e-OBC</v>
          </cell>
          <cell r="D28">
            <v>23</v>
          </cell>
          <cell r="E28">
            <v>77.794265799999991</v>
          </cell>
          <cell r="F28">
            <v>20</v>
          </cell>
          <cell r="G28">
            <v>70.767373799999987</v>
          </cell>
          <cell r="H28">
            <v>21</v>
          </cell>
          <cell r="I28">
            <v>92.126057200000005</v>
          </cell>
          <cell r="J28">
            <v>74.094709693855805</v>
          </cell>
          <cell r="K28">
            <v>-18.031347506144201</v>
          </cell>
          <cell r="L28">
            <v>-14.331791400000014</v>
          </cell>
          <cell r="M28">
            <v>0</v>
          </cell>
          <cell r="N28">
            <v>0</v>
          </cell>
        </row>
        <row r="29">
          <cell r="B29">
            <v>191920</v>
          </cell>
          <cell r="C29" t="str">
            <v>Bettiah</v>
          </cell>
          <cell r="D29">
            <v>211</v>
          </cell>
          <cell r="E29">
            <v>608.43910270000015</v>
          </cell>
          <cell r="F29">
            <v>228</v>
          </cell>
          <cell r="G29">
            <v>658.79636010000013</v>
          </cell>
          <cell r="H29">
            <v>231</v>
          </cell>
          <cell r="I29">
            <v>661.42911800000002</v>
          </cell>
          <cell r="J29">
            <v>579.50439170989171</v>
          </cell>
          <cell r="K29">
            <v>-81.92472629010831</v>
          </cell>
          <cell r="L29">
            <v>-52.990015299999868</v>
          </cell>
          <cell r="M29">
            <v>2</v>
          </cell>
          <cell r="N29">
            <v>3.14954</v>
          </cell>
        </row>
        <row r="30">
          <cell r="B30">
            <v>1927</v>
          </cell>
          <cell r="C30" t="str">
            <v>GAMBHIRAR</v>
          </cell>
          <cell r="D30">
            <v>586</v>
          </cell>
          <cell r="E30">
            <v>667.56664510000212</v>
          </cell>
          <cell r="F30">
            <v>576</v>
          </cell>
          <cell r="G30">
            <v>653.9763155000021</v>
          </cell>
          <cell r="H30">
            <v>564</v>
          </cell>
          <cell r="I30">
            <v>645.48742979999997</v>
          </cell>
          <cell r="J30">
            <v>635.82008598358573</v>
          </cell>
          <cell r="K30">
            <v>-9.6673438164142453</v>
          </cell>
          <cell r="L30">
            <v>22.079215300002147</v>
          </cell>
          <cell r="M30">
            <v>27</v>
          </cell>
          <cell r="N30">
            <v>19.628114</v>
          </cell>
        </row>
        <row r="31">
          <cell r="B31">
            <v>196210</v>
          </cell>
          <cell r="C31" t="str">
            <v>MOTIHARI e-OBC</v>
          </cell>
          <cell r="D31">
            <v>50</v>
          </cell>
          <cell r="E31">
            <v>236.54613069999988</v>
          </cell>
          <cell r="F31">
            <v>68</v>
          </cell>
          <cell r="G31">
            <v>330.82527139999991</v>
          </cell>
          <cell r="H31">
            <v>65</v>
          </cell>
          <cell r="I31">
            <v>310.88600230000003</v>
          </cell>
          <cell r="J31">
            <v>225.29702804163958</v>
          </cell>
          <cell r="K31">
            <v>-85.588974258360452</v>
          </cell>
          <cell r="L31">
            <v>-74.339871600000151</v>
          </cell>
          <cell r="M31">
            <v>0</v>
          </cell>
          <cell r="N31">
            <v>0</v>
          </cell>
        </row>
        <row r="32">
          <cell r="B32">
            <v>2292</v>
          </cell>
          <cell r="C32" t="str">
            <v>LAUKHAN</v>
          </cell>
          <cell r="D32">
            <v>609</v>
          </cell>
          <cell r="E32">
            <v>450.50438990000049</v>
          </cell>
          <cell r="F32">
            <v>545</v>
          </cell>
          <cell r="G32">
            <v>452.95814930000046</v>
          </cell>
          <cell r="H32">
            <v>541</v>
          </cell>
          <cell r="I32">
            <v>437.27780340000004</v>
          </cell>
          <cell r="J32">
            <v>429.08036527093446</v>
          </cell>
          <cell r="K32">
            <v>-8.1974381290655742</v>
          </cell>
          <cell r="L32">
            <v>13.226586500000451</v>
          </cell>
          <cell r="M32">
            <v>15</v>
          </cell>
          <cell r="N32">
            <v>13.8467</v>
          </cell>
        </row>
        <row r="33">
          <cell r="B33">
            <v>2295</v>
          </cell>
          <cell r="C33" t="str">
            <v>INERWA</v>
          </cell>
          <cell r="D33">
            <v>428</v>
          </cell>
          <cell r="E33">
            <v>438.33283380000012</v>
          </cell>
          <cell r="F33">
            <v>411</v>
          </cell>
          <cell r="G33">
            <v>433.05224950000002</v>
          </cell>
          <cell r="H33">
            <v>410</v>
          </cell>
          <cell r="I33">
            <v>433.13624200000004</v>
          </cell>
          <cell r="J33">
            <v>417.4876353122695</v>
          </cell>
          <cell r="K33">
            <v>-15.648606687730535</v>
          </cell>
          <cell r="L33">
            <v>5.1965918000000784</v>
          </cell>
          <cell r="M33">
            <v>6</v>
          </cell>
          <cell r="N33">
            <v>14.968768000000001</v>
          </cell>
        </row>
        <row r="34">
          <cell r="B34">
            <v>2296</v>
          </cell>
          <cell r="C34" t="str">
            <v>BANAUL</v>
          </cell>
          <cell r="D34">
            <v>841</v>
          </cell>
          <cell r="E34">
            <v>615.38715290000016</v>
          </cell>
          <cell r="F34">
            <v>543</v>
          </cell>
          <cell r="G34">
            <v>579.33872189999988</v>
          </cell>
          <cell r="H34">
            <v>544</v>
          </cell>
          <cell r="I34">
            <v>572.44184040000005</v>
          </cell>
          <cell r="J34">
            <v>586.12202293519124</v>
          </cell>
          <cell r="K34">
            <v>13.680182535191193</v>
          </cell>
          <cell r="L34">
            <v>42.945312500000114</v>
          </cell>
          <cell r="M34">
            <v>192</v>
          </cell>
          <cell r="N34">
            <v>33.326109800000005</v>
          </cell>
        </row>
        <row r="35">
          <cell r="B35">
            <v>2366</v>
          </cell>
          <cell r="C35" t="str">
            <v>KAROM</v>
          </cell>
          <cell r="D35">
            <v>844</v>
          </cell>
          <cell r="E35">
            <v>739.85215470000003</v>
          </cell>
          <cell r="F35">
            <v>813</v>
          </cell>
          <cell r="G35">
            <v>719.85275453699978</v>
          </cell>
          <cell r="H35">
            <v>804</v>
          </cell>
          <cell r="I35">
            <v>734.90507090000006</v>
          </cell>
          <cell r="J35">
            <v>704.66801190467947</v>
          </cell>
          <cell r="K35">
            <v>-30.237058995320581</v>
          </cell>
          <cell r="L35">
            <v>4.9470837999999731</v>
          </cell>
          <cell r="M35">
            <v>39</v>
          </cell>
          <cell r="N35">
            <v>24.143062</v>
          </cell>
        </row>
        <row r="36">
          <cell r="B36">
            <v>2400</v>
          </cell>
          <cell r="C36" t="str">
            <v>BHITTI</v>
          </cell>
          <cell r="D36">
            <v>1121</v>
          </cell>
          <cell r="E36">
            <v>999.15009560000362</v>
          </cell>
          <cell r="F36">
            <v>1074</v>
          </cell>
          <cell r="G36">
            <v>953.24658020000334</v>
          </cell>
          <cell r="H36">
            <v>1064</v>
          </cell>
          <cell r="I36">
            <v>936.14363370000001</v>
          </cell>
          <cell r="J36">
            <v>951.63487324885273</v>
          </cell>
          <cell r="K36">
            <v>15.491239548852718</v>
          </cell>
          <cell r="L36">
            <v>63.006461900003615</v>
          </cell>
          <cell r="M36">
            <v>82</v>
          </cell>
          <cell r="N36">
            <v>68.787121400000004</v>
          </cell>
        </row>
        <row r="37">
          <cell r="B37">
            <v>2513</v>
          </cell>
          <cell r="C37" t="str">
            <v>MOTIHARI</v>
          </cell>
          <cell r="D37">
            <v>676</v>
          </cell>
          <cell r="E37">
            <v>1235.6095204999999</v>
          </cell>
          <cell r="F37">
            <v>584</v>
          </cell>
          <cell r="G37">
            <v>1200.5042154</v>
          </cell>
          <cell r="H37">
            <v>577</v>
          </cell>
          <cell r="I37">
            <v>1152.1957770000001</v>
          </cell>
          <cell r="J37">
            <v>1176.8493188403081</v>
          </cell>
          <cell r="K37">
            <v>24.65354184030798</v>
          </cell>
          <cell r="L37">
            <v>83.413743499999782</v>
          </cell>
          <cell r="M37">
            <v>25</v>
          </cell>
          <cell r="N37">
            <v>36.209160699999998</v>
          </cell>
        </row>
        <row r="38">
          <cell r="B38">
            <v>3002</v>
          </cell>
          <cell r="C38" t="str">
            <v>RAJAPUR</v>
          </cell>
          <cell r="D38">
            <v>799</v>
          </cell>
          <cell r="E38">
            <v>669.55724919999523</v>
          </cell>
          <cell r="F38">
            <v>666</v>
          </cell>
          <cell r="G38">
            <v>586.10234943099636</v>
          </cell>
          <cell r="H38">
            <v>651</v>
          </cell>
          <cell r="I38">
            <v>571.2610449</v>
          </cell>
          <cell r="J38">
            <v>637.71602563142017</v>
          </cell>
          <cell r="K38">
            <v>66.454980731420164</v>
          </cell>
          <cell r="L38">
            <v>98.296204299995225</v>
          </cell>
          <cell r="M38">
            <v>20</v>
          </cell>
          <cell r="N38">
            <v>13.1951228</v>
          </cell>
        </row>
        <row r="39">
          <cell r="B39">
            <v>3938</v>
          </cell>
          <cell r="C39" t="str">
            <v>GOPALGANJ</v>
          </cell>
          <cell r="D39">
            <v>1887</v>
          </cell>
          <cell r="E39">
            <v>1528.66</v>
          </cell>
          <cell r="F39">
            <v>1806</v>
          </cell>
          <cell r="G39">
            <v>1513.0132240999965</v>
          </cell>
          <cell r="H39">
            <v>1792</v>
          </cell>
          <cell r="I39">
            <v>1487.5323199000002</v>
          </cell>
          <cell r="J39">
            <v>1455.9635952063913</v>
          </cell>
          <cell r="K39">
            <v>-31.568724693608829</v>
          </cell>
          <cell r="L39">
            <v>41.127680099999907</v>
          </cell>
          <cell r="M39">
            <v>75</v>
          </cell>
          <cell r="N39">
            <v>66.724781099999973</v>
          </cell>
        </row>
        <row r="40">
          <cell r="B40">
            <v>3939</v>
          </cell>
          <cell r="C40" t="str">
            <v>BETTIAH</v>
          </cell>
          <cell r="D40">
            <v>1322</v>
          </cell>
          <cell r="E40">
            <v>1542.7433881000013</v>
          </cell>
          <cell r="F40">
            <v>1269</v>
          </cell>
          <cell r="G40">
            <v>1497.4702035000009</v>
          </cell>
          <cell r="H40">
            <v>1235</v>
          </cell>
          <cell r="I40">
            <v>1489.4124737</v>
          </cell>
          <cell r="J40">
            <v>1469.3772387705358</v>
          </cell>
          <cell r="K40">
            <v>-20.035234929464195</v>
          </cell>
          <cell r="L40">
            <v>53.330914400001348</v>
          </cell>
          <cell r="M40">
            <v>104</v>
          </cell>
          <cell r="N40">
            <v>61.173611999999991</v>
          </cell>
        </row>
        <row r="41">
          <cell r="B41">
            <v>4108</v>
          </cell>
          <cell r="C41" t="str">
            <v>RAXAUL</v>
          </cell>
          <cell r="D41">
            <v>1090</v>
          </cell>
          <cell r="E41">
            <v>1523.0004842000005</v>
          </cell>
          <cell r="F41">
            <v>1066</v>
          </cell>
          <cell r="G41">
            <v>1453.1994672000003</v>
          </cell>
          <cell r="H41">
            <v>1058</v>
          </cell>
          <cell r="I41">
            <v>1431.4402655000001</v>
          </cell>
          <cell r="J41">
            <v>1450.573221302911</v>
          </cell>
          <cell r="K41">
            <v>19.132955802910828</v>
          </cell>
          <cell r="L41">
            <v>91.560218700000405</v>
          </cell>
          <cell r="M41">
            <v>26</v>
          </cell>
          <cell r="N41">
            <v>52.408621600000004</v>
          </cell>
        </row>
        <row r="42">
          <cell r="B42">
            <v>4745</v>
          </cell>
          <cell r="C42" t="str">
            <v>MIRGANJ</v>
          </cell>
          <cell r="D42">
            <v>429</v>
          </cell>
          <cell r="E42">
            <v>505.5529551000003</v>
          </cell>
          <cell r="F42">
            <v>432</v>
          </cell>
          <cell r="G42">
            <v>532.48989380000023</v>
          </cell>
          <cell r="H42">
            <v>422</v>
          </cell>
          <cell r="I42">
            <v>533.45813399999997</v>
          </cell>
          <cell r="J42">
            <v>481.51106071632137</v>
          </cell>
          <cell r="K42">
            <v>-51.947073283678606</v>
          </cell>
          <cell r="L42">
            <v>-27.905178899999669</v>
          </cell>
          <cell r="M42">
            <v>19</v>
          </cell>
          <cell r="N42">
            <v>15.9544371</v>
          </cell>
        </row>
        <row r="43">
          <cell r="B43">
            <v>4992</v>
          </cell>
          <cell r="C43" t="str">
            <v>SITAMARHI</v>
          </cell>
          <cell r="D43">
            <v>439</v>
          </cell>
          <cell r="E43">
            <v>737.35475960000019</v>
          </cell>
          <cell r="F43">
            <v>398</v>
          </cell>
          <cell r="G43">
            <v>639.54705380000007</v>
          </cell>
          <cell r="H43">
            <v>394</v>
          </cell>
          <cell r="I43">
            <v>626.32533189999992</v>
          </cell>
          <cell r="J43">
            <v>702.28938202723998</v>
          </cell>
          <cell r="K43">
            <v>75.964050127240057</v>
          </cell>
          <cell r="L43">
            <v>111.02942770000027</v>
          </cell>
          <cell r="M43">
            <v>29</v>
          </cell>
          <cell r="N43">
            <v>21.444520099999998</v>
          </cell>
        </row>
        <row r="44">
          <cell r="B44">
            <v>4993</v>
          </cell>
          <cell r="C44" t="str">
            <v>SHEOHAR</v>
          </cell>
          <cell r="D44">
            <v>649</v>
          </cell>
          <cell r="E44">
            <v>1118.3527391999987</v>
          </cell>
          <cell r="F44">
            <v>651</v>
          </cell>
          <cell r="G44">
            <v>1119.7627975239982</v>
          </cell>
          <cell r="H44">
            <v>638</v>
          </cell>
          <cell r="I44">
            <v>1109.5121618000001</v>
          </cell>
          <cell r="J44">
            <v>1065.1687588309669</v>
          </cell>
          <cell r="K44">
            <v>-44.34340296903315</v>
          </cell>
          <cell r="L44">
            <v>8.840577399998665</v>
          </cell>
          <cell r="M44">
            <v>15</v>
          </cell>
          <cell r="N44">
            <v>27.033687400000002</v>
          </cell>
        </row>
        <row r="45">
          <cell r="B45">
            <v>5974</v>
          </cell>
          <cell r="C45" t="str">
            <v>KASBA MEHSI</v>
          </cell>
          <cell r="D45">
            <v>101</v>
          </cell>
          <cell r="E45">
            <v>69.748400600000011</v>
          </cell>
          <cell r="F45">
            <v>78</v>
          </cell>
          <cell r="G45">
            <v>44.514869600000011</v>
          </cell>
          <cell r="H45">
            <v>75</v>
          </cell>
          <cell r="I45">
            <v>43.273640099999994</v>
          </cell>
          <cell r="J45">
            <v>66.43147076359142</v>
          </cell>
          <cell r="K45">
            <v>23.157830663591426</v>
          </cell>
          <cell r="L45">
            <v>26.474760500000016</v>
          </cell>
          <cell r="M45">
            <v>2</v>
          </cell>
          <cell r="N45">
            <v>1.9959999999999999E-3</v>
          </cell>
        </row>
        <row r="46">
          <cell r="B46">
            <v>6030</v>
          </cell>
          <cell r="C46" t="str">
            <v>JAGTAULI</v>
          </cell>
          <cell r="D46">
            <v>3</v>
          </cell>
          <cell r="E46">
            <v>8.1595000000000001E-2</v>
          </cell>
          <cell r="F46">
            <v>2</v>
          </cell>
          <cell r="G46">
            <v>8.1589399999999992E-2</v>
          </cell>
          <cell r="H46">
            <v>3</v>
          </cell>
          <cell r="I46">
            <v>8.8977900000000013E-2</v>
          </cell>
          <cell r="J46">
            <v>7.7714697546128975E-2</v>
          </cell>
          <cell r="K46">
            <v>-1.1263202453871038E-2</v>
          </cell>
          <cell r="L46">
            <v>-7.3829000000000117E-3</v>
          </cell>
          <cell r="M46">
            <v>0</v>
          </cell>
          <cell r="N46">
            <v>0</v>
          </cell>
        </row>
        <row r="47">
          <cell r="B47">
            <v>6352</v>
          </cell>
          <cell r="C47" t="str">
            <v>Katya</v>
          </cell>
          <cell r="D47">
            <v>2</v>
          </cell>
          <cell r="E47">
            <v>9.7175999999999998E-2</v>
          </cell>
          <cell r="F47">
            <v>2</v>
          </cell>
          <cell r="G47">
            <v>4.82893E-2</v>
          </cell>
          <cell r="H47">
            <v>2</v>
          </cell>
          <cell r="I47">
            <v>4.82893E-2</v>
          </cell>
          <cell r="J47">
            <v>9.255473311774777E-2</v>
          </cell>
          <cell r="K47">
            <v>4.426543311774777E-2</v>
          </cell>
          <cell r="L47">
            <v>4.8886699999999998E-2</v>
          </cell>
          <cell r="M47">
            <v>0</v>
          </cell>
          <cell r="N47">
            <v>0</v>
          </cell>
        </row>
        <row r="48">
          <cell r="B48">
            <v>6583</v>
          </cell>
          <cell r="C48" t="str">
            <v>Majorganj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B49">
            <v>7164</v>
          </cell>
          <cell r="C49" t="str">
            <v xml:space="preserve">NARAIPUR </v>
          </cell>
          <cell r="D49">
            <v>379</v>
          </cell>
          <cell r="E49">
            <v>433.26041500000014</v>
          </cell>
          <cell r="F49">
            <v>366</v>
          </cell>
          <cell r="G49">
            <v>423.65969880000023</v>
          </cell>
          <cell r="H49">
            <v>362</v>
          </cell>
          <cell r="I49">
            <v>425.57511820000002</v>
          </cell>
          <cell r="J49">
            <v>412.65643863515334</v>
          </cell>
          <cell r="K49">
            <v>-12.918679564846684</v>
          </cell>
          <cell r="L49">
            <v>7.6852968000001169</v>
          </cell>
          <cell r="M49">
            <v>17</v>
          </cell>
          <cell r="N49">
            <v>10.86899</v>
          </cell>
        </row>
        <row r="50">
          <cell r="B50">
            <v>7211</v>
          </cell>
          <cell r="C50" t="str">
            <v>CHAKIYA</v>
          </cell>
          <cell r="D50">
            <v>162</v>
          </cell>
          <cell r="E50">
            <v>114.12891480000005</v>
          </cell>
          <cell r="F50">
            <v>144</v>
          </cell>
          <cell r="G50">
            <v>95.368821499999981</v>
          </cell>
          <cell r="H50">
            <v>146</v>
          </cell>
          <cell r="I50">
            <v>94.527949000000007</v>
          </cell>
          <cell r="J50">
            <v>108.70144120289143</v>
          </cell>
          <cell r="K50">
            <v>14.173492202891424</v>
          </cell>
          <cell r="L50">
            <v>19.60096580000004</v>
          </cell>
          <cell r="M50">
            <v>17</v>
          </cell>
          <cell r="N50">
            <v>17.228060200000002</v>
          </cell>
        </row>
        <row r="51">
          <cell r="B51">
            <v>7212</v>
          </cell>
          <cell r="C51" t="str">
            <v>NARKATIYAGANJ</v>
          </cell>
          <cell r="D51">
            <v>195</v>
          </cell>
          <cell r="E51">
            <v>482.17402500000009</v>
          </cell>
          <cell r="F51">
            <v>203</v>
          </cell>
          <cell r="G51">
            <v>489.05267700000019</v>
          </cell>
          <cell r="H51">
            <v>198</v>
          </cell>
          <cell r="I51">
            <v>484.29851100000002</v>
          </cell>
          <cell r="J51">
            <v>459.24393060205455</v>
          </cell>
          <cell r="K51">
            <v>-25.054580397945472</v>
          </cell>
          <cell r="L51">
            <v>-2.1244859999999335</v>
          </cell>
          <cell r="M51">
            <v>2</v>
          </cell>
          <cell r="N51">
            <v>1.6895899999999999</v>
          </cell>
        </row>
        <row r="52">
          <cell r="B52">
            <v>7214</v>
          </cell>
          <cell r="C52" t="str">
            <v>SURSAND</v>
          </cell>
          <cell r="D52">
            <v>446</v>
          </cell>
          <cell r="E52">
            <v>382.83351280000011</v>
          </cell>
          <cell r="F52">
            <v>454</v>
          </cell>
          <cell r="G52">
            <v>386.25552500000015</v>
          </cell>
          <cell r="H52">
            <v>450</v>
          </cell>
          <cell r="I52">
            <v>385.52362009999996</v>
          </cell>
          <cell r="J52">
            <v>364.62762004747964</v>
          </cell>
          <cell r="K52">
            <v>-20.896000052520321</v>
          </cell>
          <cell r="L52">
            <v>-2.6901072999998519</v>
          </cell>
          <cell r="M52">
            <v>7</v>
          </cell>
          <cell r="N52">
            <v>3.5668299999999999</v>
          </cell>
        </row>
        <row r="53">
          <cell r="B53">
            <v>7323</v>
          </cell>
          <cell r="C53" t="str">
            <v>BHORE</v>
          </cell>
          <cell r="D53">
            <v>147</v>
          </cell>
          <cell r="E53">
            <v>113.12528559999997</v>
          </cell>
          <cell r="F53">
            <v>129</v>
          </cell>
          <cell r="G53">
            <v>94.981171500000002</v>
          </cell>
          <cell r="H53">
            <v>125</v>
          </cell>
          <cell r="I53">
            <v>85.288211999999987</v>
          </cell>
          <cell r="J53">
            <v>107.74554023191931</v>
          </cell>
          <cell r="K53">
            <v>22.45732823191932</v>
          </cell>
          <cell r="L53">
            <v>27.837073599999982</v>
          </cell>
          <cell r="M53">
            <v>5</v>
          </cell>
          <cell r="N53">
            <v>2.4567959999999998</v>
          </cell>
        </row>
        <row r="54">
          <cell r="B54">
            <v>7958</v>
          </cell>
          <cell r="C54" t="str">
            <v>RAMPUR SAIDPUR RUNI</v>
          </cell>
          <cell r="D54">
            <v>92</v>
          </cell>
          <cell r="E54">
            <v>157.74521129999999</v>
          </cell>
          <cell r="F54">
            <v>87</v>
          </cell>
          <cell r="G54">
            <v>143.0271832</v>
          </cell>
          <cell r="H54">
            <v>88</v>
          </cell>
          <cell r="I54">
            <v>143.17691689999998</v>
          </cell>
          <cell r="J54">
            <v>150.24353680408979</v>
          </cell>
          <cell r="K54">
            <v>7.066619904089805</v>
          </cell>
          <cell r="L54">
            <v>14.568294400000013</v>
          </cell>
          <cell r="M54">
            <v>7</v>
          </cell>
          <cell r="N54">
            <v>5.6062859999999999</v>
          </cell>
        </row>
        <row r="55">
          <cell r="B55">
            <v>8899</v>
          </cell>
          <cell r="C55" t="str">
            <v>BATHUA BAZAR</v>
          </cell>
          <cell r="D55">
            <v>7</v>
          </cell>
          <cell r="E55">
            <v>2.7782141999999999</v>
          </cell>
          <cell r="F55">
            <v>6</v>
          </cell>
          <cell r="G55">
            <v>2.5669184</v>
          </cell>
          <cell r="H55">
            <v>7</v>
          </cell>
          <cell r="I55">
            <v>2.5873607999999999</v>
          </cell>
          <cell r="J55">
            <v>2.6460944453871029</v>
          </cell>
          <cell r="K55">
            <v>5.8733645387103017E-2</v>
          </cell>
          <cell r="L55">
            <v>0.19085339999999995</v>
          </cell>
          <cell r="M55">
            <v>0</v>
          </cell>
          <cell r="N55">
            <v>0</v>
          </cell>
        </row>
        <row r="56">
          <cell r="B56">
            <v>8902</v>
          </cell>
          <cell r="C56" t="str">
            <v>PUPRI</v>
          </cell>
          <cell r="D56">
            <v>44</v>
          </cell>
          <cell r="E56">
            <v>132.17827429999997</v>
          </cell>
          <cell r="F56">
            <v>41</v>
          </cell>
          <cell r="G56">
            <v>125.44208929999998</v>
          </cell>
          <cell r="H56">
            <v>37</v>
          </cell>
          <cell r="I56">
            <v>108.54182130000001</v>
          </cell>
          <cell r="J56">
            <v>125.8924518584934</v>
          </cell>
          <cell r="K56">
            <v>17.350630558493393</v>
          </cell>
          <cell r="L56">
            <v>23.63645299999996</v>
          </cell>
          <cell r="M56">
            <v>1</v>
          </cell>
          <cell r="N56">
            <v>0.97</v>
          </cell>
        </row>
        <row r="57">
          <cell r="B57">
            <v>9024</v>
          </cell>
          <cell r="C57" t="str">
            <v>SITAMARHI DUMRA</v>
          </cell>
          <cell r="D57">
            <v>81</v>
          </cell>
          <cell r="E57">
            <v>162.60936549999994</v>
          </cell>
          <cell r="F57">
            <v>78</v>
          </cell>
          <cell r="G57">
            <v>162.01636319999992</v>
          </cell>
          <cell r="H57">
            <v>77</v>
          </cell>
          <cell r="I57">
            <v>159.16560250000001</v>
          </cell>
          <cell r="J57">
            <v>154.8763730375689</v>
          </cell>
          <cell r="K57">
            <v>-4.2892294624311091</v>
          </cell>
          <cell r="L57">
            <v>3.4437629999999331</v>
          </cell>
          <cell r="M57">
            <v>2</v>
          </cell>
          <cell r="N57">
            <v>2.21252</v>
          </cell>
        </row>
        <row r="58">
          <cell r="B58">
            <v>9309</v>
          </cell>
          <cell r="C58" t="str">
            <v>MAHAMADPUR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B59">
            <v>9881</v>
          </cell>
          <cell r="C59" t="str">
            <v>BARIYARPUR</v>
          </cell>
          <cell r="D59">
            <v>86</v>
          </cell>
          <cell r="E59">
            <v>181.25166629999995</v>
          </cell>
          <cell r="F59">
            <v>98</v>
          </cell>
          <cell r="G59">
            <v>211.9324581999999</v>
          </cell>
          <cell r="H59">
            <v>103</v>
          </cell>
          <cell r="I59">
            <v>221.81043399999999</v>
          </cell>
          <cell r="J59">
            <v>172.6321272901084</v>
          </cell>
          <cell r="K59">
            <v>-49.178306709891586</v>
          </cell>
          <cell r="L59">
            <v>-40.558767700000033</v>
          </cell>
          <cell r="M59">
            <v>5</v>
          </cell>
          <cell r="N59">
            <v>5.4298400000000004</v>
          </cell>
        </row>
        <row r="60">
          <cell r="B60">
            <v>9908</v>
          </cell>
          <cell r="C60" t="str">
            <v>NAUWADIH</v>
          </cell>
          <cell r="D60">
            <v>88</v>
          </cell>
          <cell r="E60">
            <v>195.03962740000006</v>
          </cell>
          <cell r="F60">
            <v>90</v>
          </cell>
          <cell r="G60">
            <v>233.69201174199986</v>
          </cell>
          <cell r="H60">
            <v>90</v>
          </cell>
          <cell r="I60">
            <v>230.90624120000001</v>
          </cell>
          <cell r="J60">
            <v>185.76439307433904</v>
          </cell>
          <cell r="K60">
            <v>-45.141848125660971</v>
          </cell>
          <cell r="L60">
            <v>-35.866613799999953</v>
          </cell>
          <cell r="M60">
            <v>3</v>
          </cell>
          <cell r="N60">
            <v>2.43554</v>
          </cell>
        </row>
        <row r="61">
          <cell r="B61">
            <v>9911</v>
          </cell>
          <cell r="C61" t="str">
            <v>SUP.RD.BETTIAH</v>
          </cell>
          <cell r="D61">
            <v>97</v>
          </cell>
          <cell r="E61">
            <v>122.01653510000006</v>
          </cell>
          <cell r="F61">
            <v>98</v>
          </cell>
          <cell r="G61">
            <v>144.5490221</v>
          </cell>
          <cell r="H61">
            <v>96</v>
          </cell>
          <cell r="I61">
            <v>139.21031020000001</v>
          </cell>
          <cell r="J61">
            <v>116.21396067066773</v>
          </cell>
          <cell r="K61">
            <v>-22.996349529332278</v>
          </cell>
          <cell r="L61">
            <v>-17.193775099999954</v>
          </cell>
          <cell r="M61">
            <v>4</v>
          </cell>
          <cell r="N61">
            <v>7.1748700000000003</v>
          </cell>
        </row>
        <row r="62">
          <cell r="B62">
            <v>9912</v>
          </cell>
          <cell r="C62" t="str">
            <v>ST RD SIWAN</v>
          </cell>
          <cell r="D62">
            <v>24</v>
          </cell>
          <cell r="E62">
            <v>181.72871729999997</v>
          </cell>
          <cell r="F62">
            <v>32</v>
          </cell>
          <cell r="G62">
            <v>195.27993589999997</v>
          </cell>
          <cell r="H62">
            <v>31</v>
          </cell>
          <cell r="I62">
            <v>186.3950159</v>
          </cell>
          <cell r="J62">
            <v>173.08649182444358</v>
          </cell>
          <cell r="K62">
            <v>-13.30852407555642</v>
          </cell>
          <cell r="L62">
            <v>-4.666298600000033</v>
          </cell>
          <cell r="M62">
            <v>0</v>
          </cell>
          <cell r="N62">
            <v>0</v>
          </cell>
        </row>
        <row r="63">
          <cell r="B63">
            <v>9950</v>
          </cell>
          <cell r="C63" t="str">
            <v>RAMNAGAR</v>
          </cell>
          <cell r="D63">
            <v>24</v>
          </cell>
          <cell r="E63">
            <v>19.934332300000001</v>
          </cell>
          <cell r="F63">
            <v>23</v>
          </cell>
          <cell r="G63">
            <v>19.831525799999998</v>
          </cell>
          <cell r="H63">
            <v>22</v>
          </cell>
          <cell r="I63">
            <v>19.734962700000001</v>
          </cell>
          <cell r="J63">
            <v>18.986342367529012</v>
          </cell>
          <cell r="K63">
            <v>-0.74862033247098836</v>
          </cell>
          <cell r="L63">
            <v>0.1993696000000007</v>
          </cell>
          <cell r="M63">
            <v>2</v>
          </cell>
          <cell r="N63">
            <v>2.190998</v>
          </cell>
        </row>
        <row r="64">
          <cell r="B64">
            <v>9951</v>
          </cell>
          <cell r="C64" t="str">
            <v>SASAMUSA</v>
          </cell>
          <cell r="D64">
            <v>80</v>
          </cell>
          <cell r="E64">
            <v>78.504433299999988</v>
          </cell>
          <cell r="F64">
            <v>63</v>
          </cell>
          <cell r="G64">
            <v>61.145176200000002</v>
          </cell>
          <cell r="H64">
            <v>62</v>
          </cell>
          <cell r="I64">
            <v>60.7123688</v>
          </cell>
          <cell r="J64">
            <v>74.771104723815853</v>
          </cell>
          <cell r="K64">
            <v>14.058735923815853</v>
          </cell>
          <cell r="L64">
            <v>17.792064499999988</v>
          </cell>
          <cell r="M64">
            <v>8</v>
          </cell>
          <cell r="N64">
            <v>7.5777413000000005</v>
          </cell>
        </row>
        <row r="65">
          <cell r="B65">
            <v>9033</v>
          </cell>
          <cell r="C65" t="str">
            <v>TOTAL</v>
          </cell>
          <cell r="D65">
            <v>31499</v>
          </cell>
          <cell r="E65">
            <v>31542.386473498995</v>
          </cell>
          <cell r="F65">
            <v>28406</v>
          </cell>
          <cell r="G65">
            <v>30293.307664849002</v>
          </cell>
          <cell r="H65">
            <v>28111</v>
          </cell>
          <cell r="I65">
            <v>29879.747550200002</v>
          </cell>
          <cell r="J65">
            <v>30042.368094504374</v>
          </cell>
          <cell r="K65">
            <v>162.62054430437644</v>
          </cell>
          <cell r="L65">
            <v>1662.6389232990018</v>
          </cell>
          <cell r="M65">
            <v>2237</v>
          </cell>
          <cell r="N65">
            <v>1209.3374736000001</v>
          </cell>
        </row>
      </sheetData>
      <sheetData sheetId="29">
        <row r="1">
          <cell r="A1" t="str">
            <v>Social Security Scheme Saturation Drive Budget Vs Ach. FY 2022-23 as on 28.07.2022</v>
          </cell>
        </row>
        <row r="2">
          <cell r="A2" t="str">
            <v>SSS FY 22-23 Budget Vs Ach. as on 27-07-2022</v>
          </cell>
          <cell r="D2" t="str">
            <v>APY</v>
          </cell>
          <cell r="G2" t="str">
            <v>PMJJBY</v>
          </cell>
          <cell r="J2" t="str">
            <v>PMSBY</v>
          </cell>
        </row>
        <row r="3">
          <cell r="A3" t="str">
            <v>SOL</v>
          </cell>
          <cell r="B3" t="str">
            <v>Branch</v>
          </cell>
          <cell r="C3" t="str">
            <v>District</v>
          </cell>
          <cell r="D3" t="str">
            <v>Target</v>
          </cell>
          <cell r="E3" t="str">
            <v>Enrolement</v>
          </cell>
          <cell r="F3" t="str">
            <v>% Ach.</v>
          </cell>
          <cell r="G3" t="str">
            <v>Target</v>
          </cell>
          <cell r="H3" t="str">
            <v>Enrolement</v>
          </cell>
          <cell r="I3" t="str">
            <v>% Ach.</v>
          </cell>
          <cell r="J3" t="str">
            <v>Target</v>
          </cell>
          <cell r="K3" t="str">
            <v>Enrolement</v>
          </cell>
        </row>
        <row r="4">
          <cell r="A4">
            <v>80</v>
          </cell>
          <cell r="B4" t="str">
            <v>BAGHA</v>
          </cell>
          <cell r="C4" t="str">
            <v>WEST CHAMPARAN</v>
          </cell>
          <cell r="D4">
            <v>80</v>
          </cell>
          <cell r="E4">
            <v>95</v>
          </cell>
          <cell r="F4">
            <v>1.1875</v>
          </cell>
          <cell r="G4">
            <v>165</v>
          </cell>
          <cell r="H4">
            <v>73</v>
          </cell>
          <cell r="I4">
            <v>0.44242424242424244</v>
          </cell>
          <cell r="J4">
            <v>465</v>
          </cell>
          <cell r="K4">
            <v>103</v>
          </cell>
        </row>
        <row r="5">
          <cell r="A5">
            <v>349</v>
          </cell>
          <cell r="B5" t="str">
            <v>MAHARAJGANJ</v>
          </cell>
          <cell r="C5" t="str">
            <v>SIWAN</v>
          </cell>
          <cell r="D5">
            <v>80</v>
          </cell>
          <cell r="E5">
            <v>46</v>
          </cell>
          <cell r="F5">
            <v>0.57499999999999996</v>
          </cell>
          <cell r="G5">
            <v>165</v>
          </cell>
          <cell r="H5">
            <v>157</v>
          </cell>
          <cell r="I5">
            <v>0.95151515151515154</v>
          </cell>
          <cell r="J5">
            <v>465</v>
          </cell>
          <cell r="K5">
            <v>147</v>
          </cell>
        </row>
        <row r="6">
          <cell r="A6">
            <v>780</v>
          </cell>
          <cell r="B6" t="str">
            <v>MAJHAULIA</v>
          </cell>
          <cell r="C6" t="str">
            <v>EAST CHAMPARAN</v>
          </cell>
          <cell r="D6">
            <v>80</v>
          </cell>
          <cell r="E6">
            <v>91</v>
          </cell>
          <cell r="F6">
            <v>1.1375</v>
          </cell>
          <cell r="G6">
            <v>165</v>
          </cell>
          <cell r="H6">
            <v>60</v>
          </cell>
          <cell r="I6">
            <v>0.36363636363636365</v>
          </cell>
          <cell r="J6">
            <v>465</v>
          </cell>
          <cell r="K6">
            <v>51</v>
          </cell>
        </row>
        <row r="7">
          <cell r="A7">
            <v>859</v>
          </cell>
          <cell r="B7" t="str">
            <v>SUGAULI</v>
          </cell>
          <cell r="C7" t="str">
            <v>EAST CHAMPARAN</v>
          </cell>
          <cell r="D7">
            <v>80</v>
          </cell>
          <cell r="E7">
            <v>64</v>
          </cell>
          <cell r="F7">
            <v>0.8</v>
          </cell>
          <cell r="G7">
            <v>165</v>
          </cell>
          <cell r="H7">
            <v>58</v>
          </cell>
          <cell r="I7">
            <v>0.3515151515151515</v>
          </cell>
          <cell r="J7">
            <v>465</v>
          </cell>
          <cell r="K7">
            <v>235</v>
          </cell>
        </row>
        <row r="8">
          <cell r="A8">
            <v>1014</v>
          </cell>
          <cell r="B8" t="str">
            <v>ASAON</v>
          </cell>
          <cell r="C8" t="str">
            <v>SIWAN</v>
          </cell>
          <cell r="D8">
            <v>80</v>
          </cell>
          <cell r="E8">
            <v>134</v>
          </cell>
          <cell r="F8">
            <v>1.675</v>
          </cell>
          <cell r="G8">
            <v>165</v>
          </cell>
          <cell r="H8">
            <v>82</v>
          </cell>
          <cell r="I8">
            <v>0.49696969696969695</v>
          </cell>
          <cell r="J8">
            <v>465</v>
          </cell>
          <cell r="K8">
            <v>115</v>
          </cell>
        </row>
        <row r="9">
          <cell r="A9">
            <v>103420</v>
          </cell>
          <cell r="B9" t="str">
            <v>BELWA</v>
          </cell>
          <cell r="C9" t="str">
            <v>EAST CHAMPARAN</v>
          </cell>
          <cell r="D9">
            <v>80</v>
          </cell>
          <cell r="E9">
            <v>4</v>
          </cell>
          <cell r="F9">
            <v>0.05</v>
          </cell>
          <cell r="G9">
            <v>165</v>
          </cell>
          <cell r="H9">
            <v>33</v>
          </cell>
          <cell r="I9">
            <v>0.2</v>
          </cell>
          <cell r="J9">
            <v>465</v>
          </cell>
          <cell r="K9">
            <v>64</v>
          </cell>
        </row>
        <row r="10">
          <cell r="A10">
            <v>105620</v>
          </cell>
          <cell r="B10" t="str">
            <v>ENGLISH</v>
          </cell>
          <cell r="C10" t="str">
            <v>SIWAN</v>
          </cell>
          <cell r="D10">
            <v>80</v>
          </cell>
          <cell r="E10">
            <v>23</v>
          </cell>
          <cell r="F10">
            <v>0.28749999999999998</v>
          </cell>
          <cell r="G10">
            <v>165</v>
          </cell>
          <cell r="H10">
            <v>28</v>
          </cell>
          <cell r="I10">
            <v>0.16969696969696971</v>
          </cell>
          <cell r="J10">
            <v>465</v>
          </cell>
          <cell r="K10">
            <v>99</v>
          </cell>
        </row>
        <row r="11">
          <cell r="A11">
            <v>1225</v>
          </cell>
          <cell r="B11" t="str">
            <v>BHAGWANPUR HAT</v>
          </cell>
          <cell r="C11" t="str">
            <v>SIWAN</v>
          </cell>
          <cell r="D11">
            <v>80</v>
          </cell>
          <cell r="E11">
            <v>39</v>
          </cell>
          <cell r="F11">
            <v>0.48749999999999999</v>
          </cell>
          <cell r="G11">
            <v>165</v>
          </cell>
          <cell r="H11">
            <v>36</v>
          </cell>
          <cell r="I11">
            <v>0.21818181818181817</v>
          </cell>
          <cell r="J11">
            <v>465</v>
          </cell>
          <cell r="K11">
            <v>128</v>
          </cell>
        </row>
        <row r="12">
          <cell r="A12">
            <v>1441</v>
          </cell>
          <cell r="B12" t="str">
            <v>CHHITAULI</v>
          </cell>
          <cell r="C12" t="str">
            <v>SIWAN</v>
          </cell>
          <cell r="D12">
            <v>80</v>
          </cell>
          <cell r="E12">
            <v>15</v>
          </cell>
          <cell r="F12">
            <v>0.1875</v>
          </cell>
          <cell r="G12">
            <v>165</v>
          </cell>
          <cell r="H12">
            <v>26</v>
          </cell>
          <cell r="I12">
            <v>0.15757575757575756</v>
          </cell>
          <cell r="J12">
            <v>465</v>
          </cell>
          <cell r="K12">
            <v>45</v>
          </cell>
        </row>
        <row r="13">
          <cell r="A13">
            <v>1551</v>
          </cell>
          <cell r="B13" t="str">
            <v>DON</v>
          </cell>
          <cell r="C13" t="str">
            <v>SIWAN</v>
          </cell>
          <cell r="D13">
            <v>80</v>
          </cell>
          <cell r="E13">
            <v>49</v>
          </cell>
          <cell r="F13">
            <v>0.61250000000000004</v>
          </cell>
          <cell r="G13">
            <v>165</v>
          </cell>
          <cell r="H13">
            <v>125</v>
          </cell>
          <cell r="I13">
            <v>0.75757575757575757</v>
          </cell>
          <cell r="J13">
            <v>465</v>
          </cell>
          <cell r="K13">
            <v>151</v>
          </cell>
        </row>
        <row r="14">
          <cell r="A14">
            <v>1555</v>
          </cell>
          <cell r="B14" t="str">
            <v>DINDAYALPUR</v>
          </cell>
          <cell r="C14" t="str">
            <v>SIWAN</v>
          </cell>
          <cell r="D14">
            <v>80</v>
          </cell>
          <cell r="E14">
            <v>24</v>
          </cell>
          <cell r="F14">
            <v>0.3</v>
          </cell>
          <cell r="G14">
            <v>165</v>
          </cell>
          <cell r="H14">
            <v>8</v>
          </cell>
          <cell r="I14">
            <v>4.8484848484848485E-2</v>
          </cell>
          <cell r="J14">
            <v>465</v>
          </cell>
          <cell r="K14">
            <v>33</v>
          </cell>
        </row>
        <row r="15">
          <cell r="A15">
            <v>1562</v>
          </cell>
          <cell r="B15" t="str">
            <v>LAKHURA</v>
          </cell>
          <cell r="C15" t="str">
            <v>EAST CHAMPARAN</v>
          </cell>
          <cell r="D15">
            <v>80</v>
          </cell>
          <cell r="E15">
            <v>14</v>
          </cell>
          <cell r="F15">
            <v>0.17499999999999999</v>
          </cell>
          <cell r="G15">
            <v>165</v>
          </cell>
          <cell r="H15">
            <v>23</v>
          </cell>
          <cell r="I15">
            <v>0.1393939393939394</v>
          </cell>
          <cell r="J15">
            <v>465</v>
          </cell>
          <cell r="K15">
            <v>58</v>
          </cell>
        </row>
        <row r="16">
          <cell r="A16">
            <v>1563</v>
          </cell>
          <cell r="B16" t="str">
            <v>MEHURA</v>
          </cell>
          <cell r="C16" t="str">
            <v>WEST CHAMPARAN</v>
          </cell>
          <cell r="D16">
            <v>80</v>
          </cell>
          <cell r="E16">
            <v>4</v>
          </cell>
          <cell r="F16">
            <v>0.05</v>
          </cell>
          <cell r="G16">
            <v>165</v>
          </cell>
          <cell r="H16">
            <v>15</v>
          </cell>
          <cell r="I16">
            <v>9.0909090909090912E-2</v>
          </cell>
          <cell r="J16">
            <v>465</v>
          </cell>
          <cell r="K16">
            <v>23</v>
          </cell>
        </row>
        <row r="17">
          <cell r="A17">
            <v>1564</v>
          </cell>
          <cell r="B17" t="str">
            <v>SRIPUR</v>
          </cell>
          <cell r="C17" t="str">
            <v>EAST CHAMPARAN</v>
          </cell>
          <cell r="D17">
            <v>80</v>
          </cell>
          <cell r="E17">
            <v>6</v>
          </cell>
          <cell r="F17">
            <v>7.4999999999999997E-2</v>
          </cell>
          <cell r="G17">
            <v>165</v>
          </cell>
          <cell r="H17">
            <v>16</v>
          </cell>
          <cell r="I17">
            <v>9.696969696969697E-2</v>
          </cell>
          <cell r="J17">
            <v>465</v>
          </cell>
          <cell r="K17">
            <v>20</v>
          </cell>
        </row>
        <row r="18">
          <cell r="A18">
            <v>162820</v>
          </cell>
          <cell r="B18" t="str">
            <v>MOTIHARI</v>
          </cell>
          <cell r="C18" t="str">
            <v>EAST CHAMPARAN</v>
          </cell>
          <cell r="D18">
            <v>80</v>
          </cell>
          <cell r="E18">
            <v>0</v>
          </cell>
          <cell r="F18">
            <v>0</v>
          </cell>
          <cell r="G18">
            <v>165</v>
          </cell>
          <cell r="H18">
            <v>1</v>
          </cell>
          <cell r="I18">
            <v>6.0606060606060606E-3</v>
          </cell>
          <cell r="J18">
            <v>465</v>
          </cell>
          <cell r="K18">
            <v>0</v>
          </cell>
        </row>
        <row r="19">
          <cell r="A19">
            <v>1659</v>
          </cell>
          <cell r="B19" t="str">
            <v>SIWAN</v>
          </cell>
          <cell r="C19" t="str">
            <v>SIWAN</v>
          </cell>
          <cell r="D19">
            <v>80</v>
          </cell>
          <cell r="E19">
            <v>32</v>
          </cell>
          <cell r="F19">
            <v>0.4</v>
          </cell>
          <cell r="G19">
            <v>165</v>
          </cell>
          <cell r="H19">
            <v>12</v>
          </cell>
          <cell r="I19">
            <v>7.2727272727272724E-2</v>
          </cell>
          <cell r="J19">
            <v>465</v>
          </cell>
          <cell r="K19">
            <v>52</v>
          </cell>
        </row>
        <row r="20">
          <cell r="A20">
            <v>168620</v>
          </cell>
          <cell r="B20" t="str">
            <v>SIWAN</v>
          </cell>
          <cell r="C20" t="str">
            <v>SIWAN</v>
          </cell>
          <cell r="D20">
            <v>80</v>
          </cell>
          <cell r="E20">
            <v>0</v>
          </cell>
          <cell r="F20">
            <v>0</v>
          </cell>
          <cell r="G20">
            <v>165</v>
          </cell>
          <cell r="H20">
            <v>0</v>
          </cell>
          <cell r="I20">
            <v>0</v>
          </cell>
          <cell r="J20">
            <v>465</v>
          </cell>
          <cell r="K20">
            <v>1</v>
          </cell>
        </row>
        <row r="21">
          <cell r="A21">
            <v>1695</v>
          </cell>
          <cell r="B21" t="str">
            <v>NAWADAGOVIND</v>
          </cell>
          <cell r="C21" t="str">
            <v>EAST CHAMPARAN</v>
          </cell>
          <cell r="D21">
            <v>80</v>
          </cell>
          <cell r="E21">
            <v>345</v>
          </cell>
          <cell r="F21">
            <v>4.3125</v>
          </cell>
          <cell r="G21">
            <v>165</v>
          </cell>
          <cell r="H21">
            <v>448</v>
          </cell>
          <cell r="I21">
            <v>2.7151515151515153</v>
          </cell>
          <cell r="J21">
            <v>465</v>
          </cell>
          <cell r="K21">
            <v>605</v>
          </cell>
        </row>
        <row r="22">
          <cell r="A22">
            <v>1750</v>
          </cell>
          <cell r="B22" t="str">
            <v>DUMRI KALAN</v>
          </cell>
          <cell r="C22" t="str">
            <v>SITAMARHI</v>
          </cell>
          <cell r="D22">
            <v>80</v>
          </cell>
          <cell r="E22">
            <v>46</v>
          </cell>
          <cell r="F22">
            <v>0.57499999999999996</v>
          </cell>
          <cell r="G22">
            <v>165</v>
          </cell>
          <cell r="H22">
            <v>109</v>
          </cell>
          <cell r="I22">
            <v>0.66060606060606064</v>
          </cell>
          <cell r="J22">
            <v>465</v>
          </cell>
          <cell r="K22">
            <v>141</v>
          </cell>
        </row>
        <row r="23">
          <cell r="A23">
            <v>1779</v>
          </cell>
          <cell r="B23" t="str">
            <v>MOHANI</v>
          </cell>
          <cell r="C23" t="str">
            <v>SITAMARHI</v>
          </cell>
          <cell r="D23">
            <v>80</v>
          </cell>
          <cell r="E23">
            <v>79</v>
          </cell>
          <cell r="F23">
            <v>0.98750000000000004</v>
          </cell>
          <cell r="G23">
            <v>165</v>
          </cell>
          <cell r="H23">
            <v>84</v>
          </cell>
          <cell r="I23">
            <v>0.50909090909090904</v>
          </cell>
          <cell r="J23">
            <v>465</v>
          </cell>
          <cell r="K23">
            <v>183</v>
          </cell>
        </row>
        <row r="24">
          <cell r="A24">
            <v>1790</v>
          </cell>
          <cell r="B24" t="str">
            <v>PANDAUL</v>
          </cell>
          <cell r="C24" t="str">
            <v>SITAMARHI</v>
          </cell>
          <cell r="D24">
            <v>80</v>
          </cell>
          <cell r="E24">
            <v>35</v>
          </cell>
          <cell r="F24">
            <v>0.4375</v>
          </cell>
          <cell r="G24">
            <v>165</v>
          </cell>
          <cell r="H24">
            <v>85</v>
          </cell>
          <cell r="I24">
            <v>0.51515151515151514</v>
          </cell>
          <cell r="J24">
            <v>465</v>
          </cell>
          <cell r="K24">
            <v>120</v>
          </cell>
        </row>
        <row r="25">
          <cell r="A25">
            <v>1791</v>
          </cell>
          <cell r="B25" t="str">
            <v>BHANDAR</v>
          </cell>
          <cell r="C25" t="str">
            <v>EAST CHAMPARAN</v>
          </cell>
          <cell r="D25">
            <v>80</v>
          </cell>
          <cell r="E25">
            <v>19</v>
          </cell>
          <cell r="F25">
            <v>0.23749999999999999</v>
          </cell>
          <cell r="G25">
            <v>165</v>
          </cell>
          <cell r="H25">
            <v>171</v>
          </cell>
          <cell r="I25">
            <v>1.0363636363636364</v>
          </cell>
          <cell r="J25">
            <v>465</v>
          </cell>
          <cell r="K25">
            <v>158</v>
          </cell>
        </row>
        <row r="26">
          <cell r="A26">
            <v>179110</v>
          </cell>
          <cell r="B26" t="str">
            <v>GOPALGANJ</v>
          </cell>
          <cell r="C26" t="str">
            <v>GOPALGANJ</v>
          </cell>
          <cell r="D26">
            <v>80</v>
          </cell>
          <cell r="E26">
            <v>-3</v>
          </cell>
          <cell r="F26">
            <v>-3.7499999999999999E-2</v>
          </cell>
          <cell r="G26">
            <v>165</v>
          </cell>
          <cell r="H26">
            <v>6</v>
          </cell>
          <cell r="I26">
            <v>3.6363636363636362E-2</v>
          </cell>
          <cell r="J26">
            <v>465</v>
          </cell>
          <cell r="K26">
            <v>22</v>
          </cell>
        </row>
        <row r="27">
          <cell r="A27">
            <v>184120</v>
          </cell>
          <cell r="B27" t="str">
            <v>RAXAUL eUBI</v>
          </cell>
          <cell r="C27" t="str">
            <v>EAST CHAMPARAN</v>
          </cell>
          <cell r="D27">
            <v>80</v>
          </cell>
          <cell r="E27">
            <v>2</v>
          </cell>
          <cell r="F27">
            <v>2.5000000000000001E-2</v>
          </cell>
          <cell r="G27">
            <v>165</v>
          </cell>
          <cell r="H27">
            <v>2</v>
          </cell>
          <cell r="I27">
            <v>1.2121212121212121E-2</v>
          </cell>
          <cell r="J27">
            <v>465</v>
          </cell>
          <cell r="K27">
            <v>18</v>
          </cell>
        </row>
        <row r="28">
          <cell r="A28">
            <v>184510</v>
          </cell>
          <cell r="B28" t="str">
            <v>SIWAN</v>
          </cell>
          <cell r="C28" t="str">
            <v>SIWAN</v>
          </cell>
          <cell r="D28">
            <v>80</v>
          </cell>
          <cell r="E28">
            <v>2</v>
          </cell>
          <cell r="F28">
            <v>2.5000000000000001E-2</v>
          </cell>
          <cell r="G28">
            <v>165</v>
          </cell>
          <cell r="H28">
            <v>4</v>
          </cell>
          <cell r="I28">
            <v>2.4242424242424242E-2</v>
          </cell>
          <cell r="J28">
            <v>465</v>
          </cell>
          <cell r="K28">
            <v>10</v>
          </cell>
        </row>
        <row r="29">
          <cell r="A29">
            <v>191920</v>
          </cell>
          <cell r="B29" t="str">
            <v>BETTIAH</v>
          </cell>
          <cell r="C29" t="str">
            <v>WEST CHAMPARAN</v>
          </cell>
          <cell r="D29">
            <v>80</v>
          </cell>
          <cell r="E29">
            <v>12</v>
          </cell>
          <cell r="F29">
            <v>0.15</v>
          </cell>
          <cell r="G29">
            <v>165</v>
          </cell>
          <cell r="H29">
            <v>3</v>
          </cell>
          <cell r="I29">
            <v>1.8181818181818181E-2</v>
          </cell>
          <cell r="J29">
            <v>465</v>
          </cell>
          <cell r="K29">
            <v>7</v>
          </cell>
        </row>
        <row r="30">
          <cell r="A30">
            <v>1927</v>
          </cell>
          <cell r="B30" t="str">
            <v>GAMBHIRAR</v>
          </cell>
          <cell r="C30" t="str">
            <v>SIWAN</v>
          </cell>
          <cell r="D30">
            <v>80</v>
          </cell>
          <cell r="E30">
            <v>33</v>
          </cell>
          <cell r="F30">
            <v>0.41249999999999998</v>
          </cell>
          <cell r="G30">
            <v>165</v>
          </cell>
          <cell r="H30">
            <v>8</v>
          </cell>
          <cell r="I30">
            <v>4.8484848484848485E-2</v>
          </cell>
          <cell r="J30">
            <v>465</v>
          </cell>
          <cell r="K30">
            <v>12</v>
          </cell>
        </row>
        <row r="31">
          <cell r="A31">
            <v>196210</v>
          </cell>
          <cell r="B31" t="str">
            <v>MOTIHARI</v>
          </cell>
          <cell r="C31" t="str">
            <v>EAST CHAMPARAN</v>
          </cell>
          <cell r="D31">
            <v>80</v>
          </cell>
          <cell r="E31">
            <v>0</v>
          </cell>
          <cell r="F31">
            <v>0</v>
          </cell>
          <cell r="G31">
            <v>165</v>
          </cell>
          <cell r="H31">
            <v>13</v>
          </cell>
          <cell r="I31">
            <v>7.8787878787878782E-2</v>
          </cell>
          <cell r="J31">
            <v>465</v>
          </cell>
          <cell r="K31">
            <v>46</v>
          </cell>
        </row>
        <row r="32">
          <cell r="A32">
            <v>2292</v>
          </cell>
          <cell r="B32" t="str">
            <v>LAUKHAN</v>
          </cell>
          <cell r="C32" t="str">
            <v>EAST CHAMPARAN</v>
          </cell>
          <cell r="D32">
            <v>80</v>
          </cell>
          <cell r="E32">
            <v>36</v>
          </cell>
          <cell r="F32">
            <v>0.45</v>
          </cell>
          <cell r="G32">
            <v>165</v>
          </cell>
          <cell r="H32">
            <v>86</v>
          </cell>
          <cell r="I32">
            <v>0.52121212121212124</v>
          </cell>
          <cell r="J32">
            <v>465</v>
          </cell>
          <cell r="K32">
            <v>130</v>
          </cell>
        </row>
        <row r="33">
          <cell r="A33">
            <v>2295</v>
          </cell>
          <cell r="B33" t="str">
            <v>INERWA</v>
          </cell>
          <cell r="C33" t="str">
            <v>WEST CHAMPARAN</v>
          </cell>
          <cell r="D33">
            <v>80</v>
          </cell>
          <cell r="E33">
            <v>112</v>
          </cell>
          <cell r="F33">
            <v>1.4</v>
          </cell>
          <cell r="G33">
            <v>165</v>
          </cell>
          <cell r="H33">
            <v>97</v>
          </cell>
          <cell r="I33">
            <v>0.58787878787878789</v>
          </cell>
          <cell r="J33">
            <v>465</v>
          </cell>
          <cell r="K33">
            <v>171</v>
          </cell>
        </row>
        <row r="34">
          <cell r="A34">
            <v>2296</v>
          </cell>
          <cell r="B34" t="str">
            <v>BANAUL</v>
          </cell>
          <cell r="C34" t="str">
            <v>SITAMARHI</v>
          </cell>
          <cell r="D34">
            <v>80</v>
          </cell>
          <cell r="E34">
            <v>90</v>
          </cell>
          <cell r="F34">
            <v>1.125</v>
          </cell>
          <cell r="G34">
            <v>165</v>
          </cell>
          <cell r="H34">
            <v>115</v>
          </cell>
          <cell r="I34">
            <v>0.69696969696969702</v>
          </cell>
          <cell r="J34">
            <v>465</v>
          </cell>
          <cell r="K34">
            <v>86</v>
          </cell>
        </row>
        <row r="35">
          <cell r="A35">
            <v>2366</v>
          </cell>
          <cell r="B35" t="str">
            <v>KAROM</v>
          </cell>
          <cell r="C35" t="str">
            <v>SIWAN</v>
          </cell>
          <cell r="D35">
            <v>80</v>
          </cell>
          <cell r="E35">
            <v>53</v>
          </cell>
          <cell r="F35">
            <v>0.66249999999999998</v>
          </cell>
          <cell r="G35">
            <v>165</v>
          </cell>
          <cell r="H35">
            <v>78</v>
          </cell>
          <cell r="I35">
            <v>0.47272727272727272</v>
          </cell>
          <cell r="J35">
            <v>465</v>
          </cell>
          <cell r="K35">
            <v>72</v>
          </cell>
        </row>
        <row r="36">
          <cell r="A36">
            <v>2400</v>
          </cell>
          <cell r="B36" t="str">
            <v>BHITTI</v>
          </cell>
          <cell r="C36" t="str">
            <v>SIWAN</v>
          </cell>
          <cell r="D36">
            <v>80</v>
          </cell>
          <cell r="E36">
            <v>22</v>
          </cell>
          <cell r="F36">
            <v>0.27500000000000002</v>
          </cell>
          <cell r="G36">
            <v>165</v>
          </cell>
          <cell r="H36">
            <v>37</v>
          </cell>
          <cell r="I36">
            <v>0.22424242424242424</v>
          </cell>
          <cell r="J36">
            <v>465</v>
          </cell>
          <cell r="K36">
            <v>119</v>
          </cell>
        </row>
        <row r="37">
          <cell r="A37">
            <v>2513</v>
          </cell>
          <cell r="B37" t="str">
            <v>MOTIHARI</v>
          </cell>
          <cell r="C37" t="str">
            <v>EAST CHAMPARAN</v>
          </cell>
          <cell r="D37">
            <v>80</v>
          </cell>
          <cell r="E37">
            <v>107</v>
          </cell>
          <cell r="F37">
            <v>1.3374999999999999</v>
          </cell>
          <cell r="G37">
            <v>165</v>
          </cell>
          <cell r="H37">
            <v>183</v>
          </cell>
          <cell r="I37">
            <v>1.1090909090909091</v>
          </cell>
          <cell r="J37">
            <v>465</v>
          </cell>
          <cell r="K37">
            <v>279</v>
          </cell>
        </row>
        <row r="38">
          <cell r="A38">
            <v>3002</v>
          </cell>
          <cell r="B38" t="str">
            <v>RAJAPUR</v>
          </cell>
          <cell r="C38" t="str">
            <v>SIWAN</v>
          </cell>
          <cell r="D38">
            <v>80</v>
          </cell>
          <cell r="E38">
            <v>3</v>
          </cell>
          <cell r="F38">
            <v>3.7499999999999999E-2</v>
          </cell>
          <cell r="G38">
            <v>165</v>
          </cell>
          <cell r="H38">
            <v>10</v>
          </cell>
          <cell r="I38">
            <v>6.0606060606060608E-2</v>
          </cell>
          <cell r="J38">
            <v>465</v>
          </cell>
          <cell r="K38">
            <v>33</v>
          </cell>
        </row>
        <row r="39">
          <cell r="A39">
            <v>3938</v>
          </cell>
          <cell r="B39" t="str">
            <v>GOPALGANJ</v>
          </cell>
          <cell r="C39" t="str">
            <v>GOPALGANJ</v>
          </cell>
          <cell r="D39">
            <v>80</v>
          </cell>
          <cell r="E39">
            <v>73</v>
          </cell>
          <cell r="F39">
            <v>0.91249999999999998</v>
          </cell>
          <cell r="G39">
            <v>165</v>
          </cell>
          <cell r="H39">
            <v>69</v>
          </cell>
          <cell r="I39">
            <v>0.41818181818181815</v>
          </cell>
          <cell r="J39">
            <v>465</v>
          </cell>
          <cell r="K39">
            <v>127</v>
          </cell>
        </row>
        <row r="40">
          <cell r="A40">
            <v>3939</v>
          </cell>
          <cell r="B40" t="str">
            <v>BETTIAH</v>
          </cell>
          <cell r="C40" t="str">
            <v>WEST CHAMPARAN</v>
          </cell>
          <cell r="D40">
            <v>80</v>
          </cell>
          <cell r="E40">
            <v>49</v>
          </cell>
          <cell r="F40">
            <v>0.61250000000000004</v>
          </cell>
          <cell r="G40">
            <v>165</v>
          </cell>
          <cell r="H40">
            <v>51</v>
          </cell>
          <cell r="I40">
            <v>0.30909090909090908</v>
          </cell>
          <cell r="J40">
            <v>465</v>
          </cell>
          <cell r="K40">
            <v>72</v>
          </cell>
        </row>
        <row r="41">
          <cell r="A41">
            <v>4108</v>
          </cell>
          <cell r="B41" t="str">
            <v>RAXAUL</v>
          </cell>
          <cell r="C41" t="str">
            <v>EAST CHAMPARAN</v>
          </cell>
          <cell r="D41">
            <v>80</v>
          </cell>
          <cell r="E41">
            <v>34</v>
          </cell>
          <cell r="F41">
            <v>0.42499999999999999</v>
          </cell>
          <cell r="G41">
            <v>165</v>
          </cell>
          <cell r="H41">
            <v>25</v>
          </cell>
          <cell r="I41">
            <v>0.15151515151515152</v>
          </cell>
          <cell r="J41">
            <v>465</v>
          </cell>
          <cell r="K41">
            <v>51</v>
          </cell>
        </row>
        <row r="42">
          <cell r="A42">
            <v>4745</v>
          </cell>
          <cell r="B42" t="str">
            <v>MIRGANJ</v>
          </cell>
          <cell r="C42" t="str">
            <v>GOPALGANJ</v>
          </cell>
          <cell r="D42">
            <v>80</v>
          </cell>
          <cell r="E42">
            <v>51</v>
          </cell>
          <cell r="F42">
            <v>0.63749999999999996</v>
          </cell>
          <cell r="G42">
            <v>165</v>
          </cell>
          <cell r="H42">
            <v>96</v>
          </cell>
          <cell r="I42">
            <v>0.58181818181818179</v>
          </cell>
          <cell r="J42">
            <v>465</v>
          </cell>
          <cell r="K42">
            <v>133</v>
          </cell>
        </row>
        <row r="43">
          <cell r="A43">
            <v>4992</v>
          </cell>
          <cell r="B43" t="str">
            <v>SITAMARHI</v>
          </cell>
          <cell r="C43" t="str">
            <v>SITAMARHI</v>
          </cell>
          <cell r="D43">
            <v>80</v>
          </cell>
          <cell r="E43">
            <v>96</v>
          </cell>
          <cell r="F43">
            <v>1.2</v>
          </cell>
          <cell r="G43">
            <v>165</v>
          </cell>
          <cell r="H43">
            <v>58</v>
          </cell>
          <cell r="I43">
            <v>0.3515151515151515</v>
          </cell>
          <cell r="J43">
            <v>465</v>
          </cell>
          <cell r="K43">
            <v>103</v>
          </cell>
        </row>
        <row r="44">
          <cell r="A44">
            <v>4993</v>
          </cell>
          <cell r="B44" t="str">
            <v>SHEOHAR</v>
          </cell>
          <cell r="C44" t="str">
            <v>SHEOHAR</v>
          </cell>
          <cell r="D44">
            <v>80</v>
          </cell>
          <cell r="E44">
            <v>28</v>
          </cell>
          <cell r="F44">
            <v>0.35</v>
          </cell>
          <cell r="G44">
            <v>165</v>
          </cell>
          <cell r="H44">
            <v>48</v>
          </cell>
          <cell r="I44">
            <v>0.29090909090909089</v>
          </cell>
          <cell r="J44">
            <v>465</v>
          </cell>
          <cell r="K44">
            <v>25</v>
          </cell>
        </row>
        <row r="45">
          <cell r="A45">
            <v>5974</v>
          </cell>
          <cell r="B45" t="str">
            <v>KASBA MEHSI</v>
          </cell>
          <cell r="C45" t="str">
            <v>EAST CHAMPARAN</v>
          </cell>
          <cell r="D45">
            <v>80</v>
          </cell>
          <cell r="E45">
            <v>13</v>
          </cell>
          <cell r="F45">
            <v>0.16250000000000001</v>
          </cell>
          <cell r="G45">
            <v>165</v>
          </cell>
          <cell r="H45">
            <v>10</v>
          </cell>
          <cell r="I45">
            <v>6.0606060606060608E-2</v>
          </cell>
          <cell r="J45">
            <v>465</v>
          </cell>
          <cell r="K45">
            <v>131</v>
          </cell>
        </row>
        <row r="46">
          <cell r="A46">
            <v>6030</v>
          </cell>
          <cell r="B46" t="str">
            <v>JAGTAULI</v>
          </cell>
          <cell r="C46" t="str">
            <v>GOPALGANJ</v>
          </cell>
          <cell r="D46">
            <v>80</v>
          </cell>
          <cell r="E46">
            <v>0</v>
          </cell>
          <cell r="F46">
            <v>0</v>
          </cell>
          <cell r="G46">
            <v>165</v>
          </cell>
          <cell r="H46">
            <v>0</v>
          </cell>
          <cell r="I46">
            <v>0</v>
          </cell>
          <cell r="J46">
            <v>465</v>
          </cell>
          <cell r="K46">
            <v>0</v>
          </cell>
        </row>
        <row r="47">
          <cell r="A47">
            <v>6352</v>
          </cell>
          <cell r="B47" t="str">
            <v>KATAIYA</v>
          </cell>
          <cell r="C47" t="str">
            <v>GOPALGANJ</v>
          </cell>
          <cell r="D47">
            <v>80</v>
          </cell>
          <cell r="E47">
            <v>0</v>
          </cell>
          <cell r="F47">
            <v>0</v>
          </cell>
          <cell r="G47">
            <v>165</v>
          </cell>
          <cell r="H47">
            <v>0</v>
          </cell>
          <cell r="I47">
            <v>0</v>
          </cell>
          <cell r="J47">
            <v>465</v>
          </cell>
          <cell r="K47">
            <v>0</v>
          </cell>
        </row>
        <row r="48">
          <cell r="A48">
            <v>6583</v>
          </cell>
          <cell r="B48" t="str">
            <v>MAJORGANJ</v>
          </cell>
          <cell r="C48" t="str">
            <v>SITAMARHI</v>
          </cell>
          <cell r="D48">
            <v>80</v>
          </cell>
          <cell r="E48">
            <v>18</v>
          </cell>
          <cell r="F48">
            <v>0.22500000000000001</v>
          </cell>
          <cell r="G48">
            <v>165</v>
          </cell>
          <cell r="H48">
            <v>6</v>
          </cell>
          <cell r="I48">
            <v>3.6363636363636362E-2</v>
          </cell>
          <cell r="J48">
            <v>465</v>
          </cell>
          <cell r="K48">
            <v>33</v>
          </cell>
        </row>
        <row r="49">
          <cell r="A49">
            <v>7164</v>
          </cell>
          <cell r="B49" t="str">
            <v>NARAIPUR</v>
          </cell>
          <cell r="C49" t="str">
            <v>WEST CHAMPARAN</v>
          </cell>
          <cell r="D49">
            <v>80</v>
          </cell>
          <cell r="E49">
            <v>30</v>
          </cell>
          <cell r="F49">
            <v>0.375</v>
          </cell>
          <cell r="G49">
            <v>165</v>
          </cell>
          <cell r="H49">
            <v>7</v>
          </cell>
          <cell r="I49">
            <v>4.2424242424242427E-2</v>
          </cell>
          <cell r="J49">
            <v>465</v>
          </cell>
          <cell r="K49">
            <v>112</v>
          </cell>
        </row>
        <row r="50">
          <cell r="A50">
            <v>7211</v>
          </cell>
          <cell r="B50" t="str">
            <v>CHAKIA</v>
          </cell>
          <cell r="C50" t="str">
            <v>EAST CHAMPARAN</v>
          </cell>
          <cell r="D50">
            <v>80</v>
          </cell>
          <cell r="E50">
            <v>184</v>
          </cell>
          <cell r="F50">
            <v>2.2999999999999998</v>
          </cell>
          <cell r="G50">
            <v>165</v>
          </cell>
          <cell r="H50">
            <v>113</v>
          </cell>
          <cell r="I50">
            <v>0.68484848484848482</v>
          </cell>
          <cell r="J50">
            <v>465</v>
          </cell>
          <cell r="K50">
            <v>180</v>
          </cell>
        </row>
        <row r="51">
          <cell r="A51">
            <v>7212</v>
          </cell>
          <cell r="B51" t="str">
            <v>NARKATIAGANJ</v>
          </cell>
          <cell r="C51" t="str">
            <v>WEST CHAMPARAN</v>
          </cell>
          <cell r="D51">
            <v>80</v>
          </cell>
          <cell r="E51">
            <v>29</v>
          </cell>
          <cell r="F51">
            <v>0.36249999999999999</v>
          </cell>
          <cell r="G51">
            <v>165</v>
          </cell>
          <cell r="H51">
            <v>29</v>
          </cell>
          <cell r="I51">
            <v>0.17575757575757575</v>
          </cell>
          <cell r="J51">
            <v>465</v>
          </cell>
          <cell r="K51">
            <v>57</v>
          </cell>
        </row>
        <row r="52">
          <cell r="A52">
            <v>7214</v>
          </cell>
          <cell r="B52" t="str">
            <v>SURSAND</v>
          </cell>
          <cell r="C52" t="str">
            <v>SITAMARHI</v>
          </cell>
          <cell r="D52">
            <v>80</v>
          </cell>
          <cell r="E52">
            <v>50</v>
          </cell>
          <cell r="F52">
            <v>0.625</v>
          </cell>
          <cell r="G52">
            <v>165</v>
          </cell>
          <cell r="H52">
            <v>37</v>
          </cell>
          <cell r="I52">
            <v>0.22424242424242424</v>
          </cell>
          <cell r="J52">
            <v>465</v>
          </cell>
          <cell r="K52">
            <v>256</v>
          </cell>
        </row>
        <row r="53">
          <cell r="A53">
            <v>7323</v>
          </cell>
          <cell r="B53" t="str">
            <v>BHORE</v>
          </cell>
          <cell r="C53" t="str">
            <v>GOPALGANJ</v>
          </cell>
          <cell r="D53">
            <v>80</v>
          </cell>
          <cell r="E53">
            <v>49</v>
          </cell>
          <cell r="F53">
            <v>0.61250000000000004</v>
          </cell>
          <cell r="G53">
            <v>165</v>
          </cell>
          <cell r="H53">
            <v>49</v>
          </cell>
          <cell r="I53">
            <v>0.29696969696969699</v>
          </cell>
          <cell r="J53">
            <v>465</v>
          </cell>
          <cell r="K53">
            <v>36</v>
          </cell>
        </row>
        <row r="54">
          <cell r="A54">
            <v>7958</v>
          </cell>
          <cell r="B54" t="str">
            <v>RAMPUR SAIDPUR RUNNI</v>
          </cell>
          <cell r="C54" t="str">
            <v>SITAMARHI</v>
          </cell>
          <cell r="D54">
            <v>80</v>
          </cell>
          <cell r="E54">
            <v>7</v>
          </cell>
          <cell r="F54">
            <v>8.7499999999999994E-2</v>
          </cell>
          <cell r="G54">
            <v>165</v>
          </cell>
          <cell r="H54">
            <v>6</v>
          </cell>
          <cell r="I54">
            <v>3.6363636363636362E-2</v>
          </cell>
          <cell r="J54">
            <v>465</v>
          </cell>
          <cell r="K54">
            <v>4</v>
          </cell>
        </row>
        <row r="55">
          <cell r="A55">
            <v>8899</v>
          </cell>
          <cell r="B55" t="str">
            <v>BATHUA BAZAR</v>
          </cell>
          <cell r="C55" t="str">
            <v>GOPALGANJ</v>
          </cell>
          <cell r="D55">
            <v>80</v>
          </cell>
          <cell r="E55">
            <v>1</v>
          </cell>
          <cell r="F55">
            <v>1.2500000000000001E-2</v>
          </cell>
          <cell r="G55">
            <v>165</v>
          </cell>
          <cell r="H55">
            <v>0</v>
          </cell>
          <cell r="I55">
            <v>0</v>
          </cell>
          <cell r="J55">
            <v>465</v>
          </cell>
          <cell r="K55">
            <v>5</v>
          </cell>
        </row>
        <row r="56">
          <cell r="A56">
            <v>8902</v>
          </cell>
          <cell r="B56" t="str">
            <v>PUPRI</v>
          </cell>
          <cell r="C56" t="str">
            <v>SITAMARHI</v>
          </cell>
          <cell r="D56">
            <v>80</v>
          </cell>
          <cell r="E56">
            <v>23</v>
          </cell>
          <cell r="F56">
            <v>0.28749999999999998</v>
          </cell>
          <cell r="G56">
            <v>165</v>
          </cell>
          <cell r="H56">
            <v>35</v>
          </cell>
          <cell r="I56">
            <v>0.21212121212121213</v>
          </cell>
          <cell r="J56">
            <v>465</v>
          </cell>
          <cell r="K56">
            <v>206</v>
          </cell>
        </row>
        <row r="57">
          <cell r="A57">
            <v>9024</v>
          </cell>
          <cell r="B57" t="str">
            <v>DUMRA</v>
          </cell>
          <cell r="C57" t="str">
            <v>SITAMARHI</v>
          </cell>
          <cell r="D57">
            <v>80</v>
          </cell>
          <cell r="E57">
            <v>23</v>
          </cell>
          <cell r="F57">
            <v>0.28749999999999998</v>
          </cell>
          <cell r="G57">
            <v>165</v>
          </cell>
          <cell r="H57">
            <v>5</v>
          </cell>
          <cell r="I57">
            <v>3.0303030303030304E-2</v>
          </cell>
          <cell r="J57">
            <v>465</v>
          </cell>
          <cell r="K57">
            <v>5</v>
          </cell>
        </row>
        <row r="58">
          <cell r="A58">
            <v>9881</v>
          </cell>
          <cell r="B58" t="str">
            <v>BARIYARPUR</v>
          </cell>
          <cell r="C58" t="str">
            <v>EAST CHAMPARAN</v>
          </cell>
          <cell r="D58">
            <v>80</v>
          </cell>
          <cell r="E58">
            <v>5</v>
          </cell>
          <cell r="F58">
            <v>6.25E-2</v>
          </cell>
          <cell r="G58">
            <v>165</v>
          </cell>
          <cell r="H58">
            <v>19</v>
          </cell>
          <cell r="I58">
            <v>0.11515151515151516</v>
          </cell>
          <cell r="J58">
            <v>465</v>
          </cell>
          <cell r="K58">
            <v>15</v>
          </cell>
        </row>
        <row r="59">
          <cell r="A59">
            <v>9908</v>
          </cell>
          <cell r="B59" t="str">
            <v>NAUWADIH</v>
          </cell>
          <cell r="C59" t="str">
            <v>EAST CHAMPARAN</v>
          </cell>
          <cell r="D59">
            <v>80</v>
          </cell>
          <cell r="E59">
            <v>5</v>
          </cell>
          <cell r="F59">
            <v>6.25E-2</v>
          </cell>
          <cell r="G59">
            <v>165</v>
          </cell>
          <cell r="H59">
            <v>0</v>
          </cell>
          <cell r="I59">
            <v>0</v>
          </cell>
          <cell r="J59">
            <v>465</v>
          </cell>
          <cell r="K59">
            <v>5</v>
          </cell>
        </row>
        <row r="60">
          <cell r="A60">
            <v>9911</v>
          </cell>
          <cell r="B60" t="str">
            <v>SUPRIYA ROAD BETIAH</v>
          </cell>
          <cell r="C60" t="str">
            <v>WEST CHAMPARAN</v>
          </cell>
          <cell r="D60">
            <v>80</v>
          </cell>
          <cell r="E60">
            <v>62</v>
          </cell>
          <cell r="F60">
            <v>0.77500000000000002</v>
          </cell>
          <cell r="G60">
            <v>165</v>
          </cell>
          <cell r="H60">
            <v>11</v>
          </cell>
          <cell r="I60">
            <v>6.6666666666666666E-2</v>
          </cell>
          <cell r="J60">
            <v>465</v>
          </cell>
          <cell r="K60">
            <v>58</v>
          </cell>
        </row>
        <row r="61">
          <cell r="A61">
            <v>9912</v>
          </cell>
          <cell r="B61" t="str">
            <v>SIWAN STATION ROAD</v>
          </cell>
          <cell r="C61" t="str">
            <v>SIWAN</v>
          </cell>
          <cell r="D61">
            <v>80</v>
          </cell>
          <cell r="E61">
            <v>15</v>
          </cell>
          <cell r="F61">
            <v>0.1875</v>
          </cell>
          <cell r="G61">
            <v>165</v>
          </cell>
          <cell r="H61">
            <v>3</v>
          </cell>
          <cell r="I61">
            <v>1.8181818181818181E-2</v>
          </cell>
          <cell r="J61">
            <v>465</v>
          </cell>
          <cell r="K61">
            <v>8</v>
          </cell>
        </row>
        <row r="62">
          <cell r="A62">
            <v>9950</v>
          </cell>
          <cell r="B62" t="str">
            <v>RAMNAGAR</v>
          </cell>
          <cell r="C62" t="str">
            <v>WEST CHAMPARAN</v>
          </cell>
          <cell r="D62">
            <v>80</v>
          </cell>
          <cell r="E62">
            <v>2</v>
          </cell>
          <cell r="F62">
            <v>2.5000000000000001E-2</v>
          </cell>
          <cell r="G62">
            <v>165</v>
          </cell>
          <cell r="H62">
            <v>14</v>
          </cell>
          <cell r="I62">
            <v>8.4848484848484854E-2</v>
          </cell>
          <cell r="J62">
            <v>465</v>
          </cell>
          <cell r="K62">
            <v>49</v>
          </cell>
        </row>
        <row r="63">
          <cell r="A63">
            <v>9951</v>
          </cell>
          <cell r="B63" t="str">
            <v>SASAMUSA</v>
          </cell>
          <cell r="C63" t="str">
            <v>GOPALGANJ</v>
          </cell>
          <cell r="D63">
            <v>80</v>
          </cell>
          <cell r="E63">
            <v>0</v>
          </cell>
          <cell r="F63">
            <v>0</v>
          </cell>
          <cell r="G63">
            <v>165</v>
          </cell>
          <cell r="H63">
            <v>0</v>
          </cell>
          <cell r="I63">
            <v>0</v>
          </cell>
          <cell r="J63">
            <v>465</v>
          </cell>
          <cell r="K63">
            <v>0</v>
          </cell>
        </row>
        <row r="64">
          <cell r="A64">
            <v>9309</v>
          </cell>
          <cell r="B64" t="str">
            <v>MOHAMMADPUR</v>
          </cell>
          <cell r="C64" t="str">
            <v>GOPALGANJ</v>
          </cell>
          <cell r="D64">
            <v>80</v>
          </cell>
          <cell r="E64">
            <v>0</v>
          </cell>
          <cell r="F64">
            <v>0</v>
          </cell>
          <cell r="G64">
            <v>165</v>
          </cell>
          <cell r="H64">
            <v>0</v>
          </cell>
          <cell r="I64">
            <v>0</v>
          </cell>
          <cell r="J64">
            <v>465</v>
          </cell>
          <cell r="K64">
            <v>0</v>
          </cell>
        </row>
        <row r="65">
          <cell r="A65" t="str">
            <v>G. Total</v>
          </cell>
          <cell r="D65">
            <v>4880</v>
          </cell>
          <cell r="E65">
            <v>2480</v>
          </cell>
          <cell r="F65">
            <v>0.50819672131147542</v>
          </cell>
          <cell r="G65">
            <v>10065</v>
          </cell>
          <cell r="H65">
            <v>2983</v>
          </cell>
          <cell r="I65">
            <v>0.29637357178340784</v>
          </cell>
          <cell r="J65">
            <v>28365</v>
          </cell>
          <cell r="K65">
            <v>5208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Dec'10"/>
      <sheetName val="Nov'10"/>
      <sheetName val="Oct'10"/>
      <sheetName val="Sept'10"/>
      <sheetName val="aug'10"/>
      <sheetName val="Jul'10"/>
      <sheetName val="JUN'10"/>
      <sheetName val="may'10"/>
      <sheetName val="apr'10"/>
      <sheetName val="MAR'10 FOR DATES"/>
      <sheetName val="MAR'09 FORT DATES"/>
      <sheetName val="Sheet1"/>
      <sheetName val="MAR'10"/>
      <sheetName val="feb'10"/>
      <sheetName val="jan'10"/>
      <sheetName val="dec'09"/>
      <sheetName val="Nov'09"/>
      <sheetName val="oct'09."/>
      <sheetName val="Sept'09"/>
      <sheetName val="Aug 09"/>
      <sheetName val="july 09"/>
      <sheetName val="JUN'09"/>
      <sheetName val="MAY'09"/>
      <sheetName val="apr'09"/>
      <sheetName val="31.03.09 fort"/>
      <sheetName val="MAR'09"/>
      <sheetName val="feb'09"/>
      <sheetName val="jan'09"/>
      <sheetName val="dec 08"/>
      <sheetName val="dec07 (2)"/>
      <sheetName val="nov-07"/>
      <sheetName val="Sheet2"/>
      <sheetName val="2004-05"/>
      <sheetName val="SEP'08"/>
      <sheetName val="JULY'08"/>
      <sheetName val="jun08"/>
      <sheetName val="Apr08"/>
      <sheetName val="mar'08 yoa"/>
      <sheetName val="mar'08 COD"/>
      <sheetName val="jan-08"/>
      <sheetName val="dec07"/>
      <sheetName val="oct07"/>
      <sheetName val="Sep_07"/>
      <sheetName val="jun'07"/>
      <sheetName val="aug_07"/>
      <sheetName val="mar_07"/>
      <sheetName val="feb'07"/>
      <sheetName val="aug'06"/>
      <sheetName val="Dec'06"/>
      <sheetName val="nov_06"/>
      <sheetName val="oct_06"/>
      <sheetName val="sep'06"/>
      <sheetName val="avdep Mar'03"/>
      <sheetName val="31.12.05"/>
      <sheetName val="roughwork"/>
      <sheetName val="cd_yad Ju'06"/>
      <sheetName val="July'11"/>
      <sheetName val="June'11"/>
      <sheetName val="May'11"/>
      <sheetName val="Apr'11"/>
      <sheetName val="mar'11"/>
      <sheetName val="feb'11"/>
      <sheetName val="revised mar'11"/>
      <sheetName val="AVG DEP &amp; ADV"/>
      <sheetName val="Dec'11 Avg Dep &amp; Adv excl Bank"/>
      <sheetName val="Dec'11 Avg Dep &amp; Adv inc Bank"/>
      <sheetName val="Nov'11 Avg Dep &amp; Adv excl Bank"/>
      <sheetName val="Nov'11 Avg Dep &amp; Adv inc Bank"/>
      <sheetName val="Oct'11 Avg Dep &amp; Adv excl Bank"/>
      <sheetName val="Oct'11 Avg Dep &amp; Adv inc Bank"/>
      <sheetName val="Sept'11 Avg Dep &amp; Adv excl Bank"/>
      <sheetName val="Sept'11 Avg Dep &amp; Adv inc Bank"/>
      <sheetName val="Aug'11"/>
      <sheetName val="June'11 new"/>
      <sheetName val="AVG DEP &amp; ADV Mar'12"/>
      <sheetName val="AVG DEP &amp; ADV feb'12"/>
      <sheetName val="AVG DEP &amp; ADV jan'12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/>
      <sheetData sheetId="58"/>
      <sheetData sheetId="59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15B5-8BB4-45EA-B2F4-DF2F356529AC}">
  <dimension ref="A2:O53"/>
  <sheetViews>
    <sheetView tabSelected="1" topLeftCell="A40" zoomScaleNormal="100" workbookViewId="0">
      <selection activeCell="T15" sqref="T15"/>
    </sheetView>
  </sheetViews>
  <sheetFormatPr defaultColWidth="8.85546875" defaultRowHeight="12" x14ac:dyDescent="0.2"/>
  <cols>
    <col min="1" max="1" width="15.5703125" style="1" customWidth="1"/>
    <col min="2" max="2" width="10.42578125" style="1" customWidth="1"/>
    <col min="3" max="3" width="11.42578125" style="1" customWidth="1"/>
    <col min="4" max="4" width="11" style="1" customWidth="1"/>
    <col min="5" max="5" width="10.42578125" style="1" customWidth="1"/>
    <col min="6" max="6" width="11.28515625" style="1" customWidth="1"/>
    <col min="7" max="7" width="10.7109375" style="1" customWidth="1"/>
    <col min="8" max="8" width="11.140625" style="1" customWidth="1"/>
    <col min="9" max="9" width="10.85546875" style="1" customWidth="1"/>
    <col min="10" max="11" width="11.140625" style="1" customWidth="1"/>
    <col min="12" max="16384" width="8.85546875" style="1"/>
  </cols>
  <sheetData>
    <row r="2" spans="1:15" ht="58.5" customHeight="1" x14ac:dyDescent="0.4">
      <c r="C2" s="2" t="s">
        <v>0</v>
      </c>
      <c r="D2" s="2"/>
      <c r="E2" s="2"/>
      <c r="F2" s="2"/>
      <c r="G2" s="2"/>
      <c r="H2" s="2"/>
    </row>
    <row r="3" spans="1:15" ht="6" customHeight="1" x14ac:dyDescent="0.4">
      <c r="D3" s="3"/>
      <c r="E3" s="3"/>
      <c r="F3" s="3"/>
    </row>
    <row r="4" spans="1:15" ht="15.75" x14ac:dyDescent="0.25">
      <c r="A4" s="4" t="s">
        <v>1</v>
      </c>
      <c r="B4" s="4"/>
      <c r="C4" s="4"/>
      <c r="D4" s="4"/>
      <c r="E4" s="4"/>
      <c r="F4" s="4"/>
      <c r="G4" s="4"/>
      <c r="H4" s="4"/>
      <c r="I4" s="5"/>
      <c r="J4" s="6">
        <v>44772</v>
      </c>
      <c r="K4" s="7"/>
    </row>
    <row r="5" spans="1:15" ht="19.5" customHeight="1" x14ac:dyDescent="0.4">
      <c r="A5" s="8" t="s">
        <v>2</v>
      </c>
      <c r="B5" s="9" t="str">
        <f>VLOOKUP($J$5,'[1]Branch detail'!$A:$G,2,0)</f>
        <v>BAGHA</v>
      </c>
      <c r="C5" s="9"/>
      <c r="D5" s="9"/>
      <c r="E5" s="9"/>
      <c r="F5" s="10" t="s">
        <v>3</v>
      </c>
      <c r="G5" s="11" t="str">
        <f>VLOOKUP($J$5,'[1]Branch detail'!$A:$C,3,0)</f>
        <v>Semi-Urban</v>
      </c>
      <c r="H5" s="12"/>
      <c r="I5" s="13" t="s">
        <v>4</v>
      </c>
      <c r="J5" s="14">
        <v>80</v>
      </c>
      <c r="K5" s="15"/>
    </row>
    <row r="6" spans="1:15" ht="19.5" x14ac:dyDescent="0.4">
      <c r="A6" s="8" t="s">
        <v>5</v>
      </c>
      <c r="B6" s="16" t="str">
        <f>VLOOKUP($J$5,'[1]Branch detail'!$A:$G,5,0)</f>
        <v>SUDHANSHU SAURABH</v>
      </c>
      <c r="C6" s="16"/>
      <c r="D6" s="16"/>
      <c r="E6" s="17"/>
      <c r="F6" s="10" t="s">
        <v>6</v>
      </c>
      <c r="G6" s="16" t="str">
        <f>VLOOKUP($J$5,'[1]Branch detail'!$A:$G,6,0)</f>
        <v>Sr Manager</v>
      </c>
      <c r="H6" s="16"/>
      <c r="I6" s="18" t="s">
        <v>7</v>
      </c>
      <c r="J6" s="19">
        <f>VLOOKUP($J$5,'[1]Branch detail'!$A:$G,7,0)</f>
        <v>44425</v>
      </c>
      <c r="K6" s="19"/>
    </row>
    <row r="7" spans="1:15" ht="16.5" customHeight="1" x14ac:dyDescent="0.3">
      <c r="A7" s="20" t="s">
        <v>8</v>
      </c>
      <c r="B7" s="21" t="s">
        <v>9</v>
      </c>
      <c r="C7" s="21"/>
      <c r="D7" s="22">
        <f>VLOOKUP($J$5,'[1]Branch detail'!$A:$I,8,0)</f>
        <v>4</v>
      </c>
      <c r="E7" s="22" t="s">
        <v>10</v>
      </c>
      <c r="F7" s="22">
        <f>VLOOKUP($J$5,'[1]Branch detail'!$A:$M,10,0)</f>
        <v>0</v>
      </c>
      <c r="G7" s="23" t="s">
        <v>11</v>
      </c>
      <c r="H7" s="23"/>
      <c r="I7" s="22">
        <f>VLOOKUP($J$5,'[1]Branch detail'!$A:$I,9,0)</f>
        <v>2</v>
      </c>
      <c r="J7" s="24" t="s">
        <v>12</v>
      </c>
      <c r="K7" s="22">
        <f>VLOOKUP($J$5,'[1]Branch detail'!$A:$M,12,0)</f>
        <v>3</v>
      </c>
    </row>
    <row r="8" spans="1:15" ht="13.5" customHeight="1" x14ac:dyDescent="0.2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</row>
    <row r="9" spans="1:15" ht="15.75" customHeight="1" x14ac:dyDescent="0.4">
      <c r="A9" s="27" t="s">
        <v>13</v>
      </c>
      <c r="B9" s="28"/>
      <c r="C9" s="28"/>
      <c r="D9" s="28"/>
      <c r="E9" s="28"/>
      <c r="F9" s="28"/>
      <c r="G9" s="28"/>
      <c r="H9" s="28"/>
      <c r="I9" s="28"/>
      <c r="J9" s="29" t="s">
        <v>14</v>
      </c>
      <c r="K9" s="30"/>
      <c r="L9" s="2"/>
      <c r="M9" s="2"/>
      <c r="N9" s="31"/>
      <c r="O9" s="31"/>
    </row>
    <row r="10" spans="1:15" ht="42.75" customHeight="1" x14ac:dyDescent="0.2">
      <c r="A10" s="32" t="s">
        <v>15</v>
      </c>
      <c r="B10" s="32" t="s">
        <v>16</v>
      </c>
      <c r="C10" s="32" t="s">
        <v>17</v>
      </c>
      <c r="D10" s="33" t="s">
        <v>18</v>
      </c>
      <c r="E10" s="33" t="s">
        <v>19</v>
      </c>
      <c r="F10" s="32" t="s">
        <v>20</v>
      </c>
      <c r="G10" s="33" t="s">
        <v>21</v>
      </c>
      <c r="H10" s="33" t="s">
        <v>22</v>
      </c>
      <c r="I10" s="33" t="s">
        <v>23</v>
      </c>
      <c r="J10" s="32" t="s">
        <v>24</v>
      </c>
      <c r="K10" s="33" t="s">
        <v>25</v>
      </c>
      <c r="L10" s="34"/>
    </row>
    <row r="11" spans="1:15" s="39" customFormat="1" ht="20.100000000000001" customHeight="1" x14ac:dyDescent="0.25">
      <c r="A11" s="35" t="s">
        <v>26</v>
      </c>
      <c r="B11" s="36">
        <f>VLOOKUP($J$5,'[1]Mar''21'!$A:$O,5,0)</f>
        <v>70.589904047000005</v>
      </c>
      <c r="C11" s="36">
        <f>VLOOKUP($J$5,'[1]Dec''21'!$A:$O,5,0)</f>
        <v>70.063056498000009</v>
      </c>
      <c r="D11" s="36">
        <f>VLOOKUP($J$5,'[1]Jun''22'!$B:$O,3,0)</f>
        <v>72.206122348999997</v>
      </c>
      <c r="E11" s="36">
        <f>VLOOKUP($J$5,'[1]BUD 23'!$B:$BW,24,0)/100</f>
        <v>81.7</v>
      </c>
      <c r="F11" s="36">
        <f>D11-E11</f>
        <v>-9.4938776510000054</v>
      </c>
      <c r="G11" s="37">
        <f>VLOOKUP($J$5,'[1]AS ON'!$A:$P,5,0)</f>
        <v>73.156242427999999</v>
      </c>
      <c r="H11" s="36">
        <f>G11-C11</f>
        <v>3.09318592999999</v>
      </c>
      <c r="I11" s="36">
        <f>VLOOKUP($J$5,'[1]BUD 23'!$B:$BW,25,0)/100</f>
        <v>83.97</v>
      </c>
      <c r="J11" s="36">
        <f>G11-I11</f>
        <v>-10.813757572</v>
      </c>
      <c r="K11" s="36">
        <f>E11-I11</f>
        <v>-2.269999999999996</v>
      </c>
      <c r="L11" s="38"/>
    </row>
    <row r="12" spans="1:15" s="39" customFormat="1" ht="20.100000000000001" customHeight="1" x14ac:dyDescent="0.25">
      <c r="A12" s="35" t="s">
        <v>27</v>
      </c>
      <c r="B12" s="36">
        <f>VLOOKUP($J$5,'[1]Mar''21'!$A:$O,6,0)</f>
        <v>49.704782408</v>
      </c>
      <c r="C12" s="36">
        <f>VLOOKUP($J$5,'[1]Dec''21'!$A:$O,6,0)</f>
        <v>48.262224869000001</v>
      </c>
      <c r="D12" s="36">
        <f>VLOOKUP($J$5,'[1]Jun''22'!$B:$O,4,0)</f>
        <v>51.532882984999993</v>
      </c>
      <c r="E12" s="36">
        <f>VLOOKUP($J$5,'[1]BUD 23'!$B:$BW,15,0)/100</f>
        <v>59.55</v>
      </c>
      <c r="F12" s="36">
        <f t="shared" ref="F12:F20" si="0">D12-E12</f>
        <v>-8.0171170150000037</v>
      </c>
      <c r="G12" s="37">
        <f>VLOOKUP($J$5,'[1]AS ON'!$A:$P,6,0)</f>
        <v>52.075272706000007</v>
      </c>
      <c r="H12" s="36">
        <f t="shared" ref="H12:H20" si="1">G12-C12</f>
        <v>3.8130478370000063</v>
      </c>
      <c r="I12" s="36">
        <f>VLOOKUP($J$5,'[1]BUD 23'!$B:$BW,16,0)/100</f>
        <v>61.03</v>
      </c>
      <c r="J12" s="36">
        <f t="shared" ref="J12:J20" si="2">G12-I12</f>
        <v>-8.9547272939999942</v>
      </c>
      <c r="K12" s="36">
        <f>E12-I12</f>
        <v>-1.480000000000004</v>
      </c>
      <c r="L12" s="38"/>
    </row>
    <row r="13" spans="1:15" s="39" customFormat="1" ht="20.100000000000001" customHeight="1" x14ac:dyDescent="0.25">
      <c r="A13" s="35" t="s">
        <v>28</v>
      </c>
      <c r="B13" s="36">
        <f>VLOOKUP($J$5,'[1]Mar''21'!$A:$O,7,0)</f>
        <v>1.1564090390000001</v>
      </c>
      <c r="C13" s="36">
        <f>VLOOKUP($J$5,'[1]Dec''21'!$A:$O,7,0)</f>
        <v>2.0134934289999999</v>
      </c>
      <c r="D13" s="36">
        <f>VLOOKUP($J$5,'[1]Jun''22'!$B:$O,5,0)</f>
        <v>1.6627575639999999</v>
      </c>
      <c r="E13" s="36">
        <f>VLOOKUP($J$5,'[1]BUD 23'!$B:$BW,6,0)/100</f>
        <v>2.0299999999999998</v>
      </c>
      <c r="F13" s="36">
        <f t="shared" si="0"/>
        <v>-0.36724243599999995</v>
      </c>
      <c r="G13" s="37">
        <f>VLOOKUP($J$5,'[1]AS ON'!$A:$P,7,0)</f>
        <v>2.1845688220000001</v>
      </c>
      <c r="H13" s="36">
        <f t="shared" si="1"/>
        <v>0.17107539300000019</v>
      </c>
      <c r="I13" s="36">
        <f>VLOOKUP($J$5,'[1]BUD 23'!$B:$BW,7,0)/100</f>
        <v>2.19</v>
      </c>
      <c r="J13" s="36">
        <f t="shared" si="2"/>
        <v>-5.4311779999998144E-3</v>
      </c>
      <c r="K13" s="36">
        <f>E13-I13</f>
        <v>-0.16000000000000014</v>
      </c>
      <c r="L13" s="38"/>
    </row>
    <row r="14" spans="1:15" s="39" customFormat="1" ht="20.100000000000001" customHeight="1" x14ac:dyDescent="0.25">
      <c r="A14" s="35" t="s">
        <v>29</v>
      </c>
      <c r="B14" s="36">
        <f>B13+B12</f>
        <v>50.861191447000003</v>
      </c>
      <c r="C14" s="36">
        <f t="shared" ref="C14:K14" si="3">C13+C12</f>
        <v>50.275718298000001</v>
      </c>
      <c r="D14" s="36">
        <f>D13+D12</f>
        <v>53.195640548999997</v>
      </c>
      <c r="E14" s="36">
        <f t="shared" si="3"/>
        <v>61.58</v>
      </c>
      <c r="F14" s="36">
        <f t="shared" si="0"/>
        <v>-8.3843594510000017</v>
      </c>
      <c r="G14" s="37">
        <f t="shared" si="3"/>
        <v>54.25984152800001</v>
      </c>
      <c r="H14" s="36">
        <f t="shared" si="1"/>
        <v>3.9841232300000087</v>
      </c>
      <c r="I14" s="36">
        <f t="shared" ref="I14" si="4">I13+I12</f>
        <v>63.22</v>
      </c>
      <c r="J14" s="36">
        <f t="shared" si="2"/>
        <v>-8.9601584719999892</v>
      </c>
      <c r="K14" s="36">
        <f t="shared" si="3"/>
        <v>-1.6400000000000041</v>
      </c>
      <c r="L14" s="38"/>
    </row>
    <row r="15" spans="1:15" s="39" customFormat="1" ht="20.100000000000001" customHeight="1" x14ac:dyDescent="0.25">
      <c r="A15" s="35" t="s">
        <v>30</v>
      </c>
      <c r="B15" s="36">
        <f>VLOOKUP($J$5,'[1]Mar''21'!$A:$O,8,0)</f>
        <v>20.045700399999998</v>
      </c>
      <c r="C15" s="36">
        <f>VLOOKUP($J$5,'[1]Dec''21'!$A:$O,8,0)</f>
        <v>20.130366199999997</v>
      </c>
      <c r="D15" s="36">
        <f>VLOOKUP($J$5,'[1]Jun''22'!$B:$O,6,0)</f>
        <v>19.010481800000001</v>
      </c>
      <c r="E15" s="36">
        <f>VLOOKUP($J$5,'[1]BUD 23'!$B:$BW,33,0)/100</f>
        <v>20.12</v>
      </c>
      <c r="F15" s="36">
        <f t="shared" si="0"/>
        <v>-1.1095182000000001</v>
      </c>
      <c r="G15" s="37">
        <f>VLOOKUP($J$5,'[1]AS ON'!$A:$P,8,0)</f>
        <v>18.8964009</v>
      </c>
      <c r="H15" s="36">
        <f t="shared" si="1"/>
        <v>-1.2339652999999977</v>
      </c>
      <c r="I15" s="36">
        <f>VLOOKUP($J$5,'[1]BUD 23'!$B:$BW,34,0)/100</f>
        <v>20.75</v>
      </c>
      <c r="J15" s="36">
        <f t="shared" si="2"/>
        <v>-1.8535991000000003</v>
      </c>
      <c r="K15" s="36">
        <f>E15-I15</f>
        <v>-0.62999999999999901</v>
      </c>
      <c r="L15" s="38"/>
    </row>
    <row r="16" spans="1:15" s="39" customFormat="1" ht="20.100000000000001" customHeight="1" x14ac:dyDescent="0.25">
      <c r="A16" s="35" t="s">
        <v>31</v>
      </c>
      <c r="B16" s="36">
        <f>VLOOKUP($J$5,'[1]Mar''21'!$A:$O,9,0)</f>
        <v>20.332854663999999</v>
      </c>
      <c r="C16" s="36">
        <f>VLOOKUP($J$5,'[1]Dec''21'!$A:$O,9,0)</f>
        <v>23.085153371000001</v>
      </c>
      <c r="D16" s="36">
        <f>VLOOKUP($J$5,'[1]Jun''22'!$B:$O,7,0)</f>
        <v>22.621481407000001</v>
      </c>
      <c r="E16" s="36">
        <f>VLOOKUP($J$5,'[1]BUD 23'!$B:$BW,42,0)/100</f>
        <v>22.76</v>
      </c>
      <c r="F16" s="36">
        <f t="shared" si="0"/>
        <v>-0.13851859300000058</v>
      </c>
      <c r="G16" s="37">
        <f>VLOOKUP($J$5,'[1]AS ON'!$A:$P,9,0)</f>
        <v>22.757526029000001</v>
      </c>
      <c r="H16" s="36">
        <f t="shared" si="1"/>
        <v>-0.32762734199999954</v>
      </c>
      <c r="I16" s="36">
        <f>VLOOKUP($J$5,'[1]BUD 23'!$B:$BW,43,0)/100</f>
        <v>23.51</v>
      </c>
      <c r="J16" s="36">
        <f t="shared" si="2"/>
        <v>-0.75247397100000057</v>
      </c>
      <c r="K16" s="36">
        <f>E16-I16</f>
        <v>-0.75</v>
      </c>
      <c r="L16" s="38"/>
    </row>
    <row r="17" spans="1:11" ht="20.100000000000001" hidden="1" customHeight="1" x14ac:dyDescent="0.25">
      <c r="A17" s="40" t="s">
        <v>32</v>
      </c>
      <c r="B17" s="36">
        <f>VLOOKUP($J$5,'[1]Mar''21'!$A:$O,10,0)</f>
        <v>16.489999999999998</v>
      </c>
      <c r="C17" s="36">
        <f>VLOOKUP($J$5,'[1]Dec''21'!$A:$O,10,0)</f>
        <v>16.07</v>
      </c>
      <c r="D17" s="36">
        <f>VLOOKUP($J$5,'[1]Jun''22'!$B:$O,3,0)</f>
        <v>72.206122348999997</v>
      </c>
      <c r="E17" s="36">
        <f>VLOOKUP($J$5,'[1]BUD 23'!$B:$BW,24,0)/100</f>
        <v>81.7</v>
      </c>
      <c r="F17" s="36">
        <f t="shared" si="0"/>
        <v>-9.4938776510000054</v>
      </c>
      <c r="G17" s="37">
        <f>VLOOKUP($J$5,'[1]AS ON'!$A:$P,5,0)</f>
        <v>73.156242427999999</v>
      </c>
      <c r="H17" s="36">
        <f t="shared" si="1"/>
        <v>57.086242427999998</v>
      </c>
      <c r="I17" s="36">
        <f>VLOOKUP($J$5,'[1]BUD 23'!$B:$BW,24,0)/100</f>
        <v>81.7</v>
      </c>
      <c r="J17" s="36">
        <f t="shared" si="2"/>
        <v>-8.5437575720000041</v>
      </c>
      <c r="K17" s="41">
        <f t="shared" ref="K17" si="5">E17-J17</f>
        <v>90.243757572000007</v>
      </c>
    </row>
    <row r="18" spans="1:11" ht="20.100000000000001" customHeight="1" x14ac:dyDescent="0.2">
      <c r="A18" s="40" t="s">
        <v>33</v>
      </c>
      <c r="B18" s="36">
        <f>VLOOKUP($J$5,'[1]Mar''21'!$A:$O,11,0)</f>
        <v>10.01</v>
      </c>
      <c r="C18" s="36">
        <f>VLOOKUP($J$5,'[1]Dec''21'!$A:$O,11,0)</f>
        <v>9.7200000000000006</v>
      </c>
      <c r="D18" s="36">
        <f>VLOOKUP($J$5,'[1]Jun''22'!$B:$O,9,0)</f>
        <v>8.82</v>
      </c>
      <c r="E18" s="36">
        <f>VLOOKUP($J$5,'[1]BUD 23'!$B:$BW,60,0)/100</f>
        <v>9.18</v>
      </c>
      <c r="F18" s="36">
        <f t="shared" si="0"/>
        <v>-0.35999999999999943</v>
      </c>
      <c r="G18" s="37">
        <f>VLOOKUP($J$5,'[1]AS ON'!$A:$P,11,0)</f>
        <v>8.73</v>
      </c>
      <c r="H18" s="36">
        <f t="shared" si="1"/>
        <v>-0.99000000000000021</v>
      </c>
      <c r="I18" s="36">
        <f>VLOOKUP($J$5,'[1]BUD 23'!$B:$BW,61,0)/100</f>
        <v>9.4499999999999993</v>
      </c>
      <c r="J18" s="36">
        <f t="shared" si="2"/>
        <v>-0.71999999999999886</v>
      </c>
      <c r="K18" s="36">
        <f>E18-I18</f>
        <v>-0.26999999999999957</v>
      </c>
    </row>
    <row r="19" spans="1:11" ht="20.100000000000001" customHeight="1" x14ac:dyDescent="0.2">
      <c r="A19" s="40" t="s">
        <v>34</v>
      </c>
      <c r="B19" s="36">
        <f>VLOOKUP($J$5,'[1]Mar''21'!$A:$O,12,0)</f>
        <v>4.6500000000000004</v>
      </c>
      <c r="C19" s="36">
        <f>VLOOKUP($J$5,'[1]Dec''21'!$A:$O,12,0)</f>
        <v>4.6500000000000004</v>
      </c>
      <c r="D19" s="36">
        <f>VLOOKUP($J$5,'[1]Jun''22'!$B:$O,10,0)</f>
        <v>4.3600000000000003</v>
      </c>
      <c r="E19" s="36">
        <f>VLOOKUP($J$5,'[1]BUD 23'!$B:$BW,69,0)/100</f>
        <v>4.3</v>
      </c>
      <c r="F19" s="36">
        <f t="shared" si="0"/>
        <v>6.0000000000000497E-2</v>
      </c>
      <c r="G19" s="37">
        <f>VLOOKUP($J$5,'[1]AS ON'!$A:$P,12,0)</f>
        <v>4.2</v>
      </c>
      <c r="H19" s="36">
        <f t="shared" si="1"/>
        <v>-0.45000000000000018</v>
      </c>
      <c r="I19" s="36">
        <f>VLOOKUP($J$5,'[1]BUD 23'!$B:$BW,70,0)/100</f>
        <v>4.53</v>
      </c>
      <c r="J19" s="36">
        <f t="shared" si="2"/>
        <v>-0.33000000000000007</v>
      </c>
      <c r="K19" s="36">
        <f>E19-I19</f>
        <v>-0.23000000000000043</v>
      </c>
    </row>
    <row r="20" spans="1:11" ht="20.100000000000001" customHeight="1" x14ac:dyDescent="0.2">
      <c r="A20" s="40" t="s">
        <v>35</v>
      </c>
      <c r="B20" s="36">
        <f>VLOOKUP($J$5,'[1]Mar''21'!$A:$O,13,0)</f>
        <v>3.71</v>
      </c>
      <c r="C20" s="36">
        <f>VLOOKUP($J$5,'[1]Dec''21'!$A:$O,13,0)</f>
        <v>3.65</v>
      </c>
      <c r="D20" s="36">
        <f>VLOOKUP($J$5,'[1]Jun''22'!$B:$O,11,0)</f>
        <v>4.87</v>
      </c>
      <c r="E20" s="36">
        <f>VLOOKUP($J$5,'[1]BUD 23'!$B:$BZ,51,0)/100</f>
        <v>4.8899999999999997</v>
      </c>
      <c r="F20" s="36">
        <f t="shared" si="0"/>
        <v>-1.9999999999999574E-2</v>
      </c>
      <c r="G20" s="37">
        <f>VLOOKUP($J$5,'[1]AS ON'!$A:$P,13,0)</f>
        <v>4.78</v>
      </c>
      <c r="H20" s="36">
        <f t="shared" si="1"/>
        <v>1.1300000000000003</v>
      </c>
      <c r="I20" s="36">
        <f>VLOOKUP($J$5,'[1]BUD 23'!$B:$BZ,52,0)/100</f>
        <v>5.26</v>
      </c>
      <c r="J20" s="36">
        <f t="shared" si="2"/>
        <v>-0.47999999999999954</v>
      </c>
      <c r="K20" s="36">
        <f>E20-I20</f>
        <v>-0.37000000000000011</v>
      </c>
    </row>
    <row r="21" spans="1:11" ht="19.5" customHeight="1" x14ac:dyDescent="0.25">
      <c r="A21" s="40" t="s">
        <v>36</v>
      </c>
      <c r="B21" s="36">
        <f>VLOOKUP($J$5,'[1]Mar''21'!$A:$O,14,0)</f>
        <v>158.14826980000001</v>
      </c>
      <c r="C21" s="36">
        <f>VLOOKUP($J$5,'[1]Dec''21'!$A:$O,14,0)*100</f>
        <v>143.8085164</v>
      </c>
      <c r="D21" s="36">
        <f>VLOOKUP($J$5,'[1]Jun''22'!$B:$O,12,0)</f>
        <v>64.49861580000001</v>
      </c>
      <c r="E21" s="42"/>
      <c r="F21" s="43"/>
      <c r="G21" s="37">
        <f>VLOOKUP($J$5,'[1]AS ON'!$A:$P,14,0)</f>
        <v>87.637893900000009</v>
      </c>
      <c r="H21" s="43"/>
      <c r="I21" s="42"/>
      <c r="J21" s="44"/>
      <c r="K21" s="41"/>
    </row>
    <row r="22" spans="1:11" ht="17.25" x14ac:dyDescent="0.25">
      <c r="A22" s="40" t="s">
        <v>37</v>
      </c>
      <c r="B22" s="36">
        <f>VLOOKUP($J$5,'[1]Mar''21'!$A:$O,15,0)</f>
        <v>46.933537999999999</v>
      </c>
      <c r="C22" s="36">
        <f>VLOOKUP($J$5,'[1]Dec''21'!$A:$O,15,0)*100</f>
        <v>43.263239799999994</v>
      </c>
      <c r="D22" s="36">
        <f>VLOOKUP($J$5,'[1]Jun''22'!$B:$O,13,0)</f>
        <v>18.0175859</v>
      </c>
      <c r="E22" s="42"/>
      <c r="F22" s="43"/>
      <c r="G22" s="42"/>
      <c r="H22" s="43"/>
      <c r="I22" s="42"/>
      <c r="J22" s="44"/>
      <c r="K22" s="41"/>
    </row>
    <row r="23" spans="1:11" ht="17.25" x14ac:dyDescent="0.3">
      <c r="A23" s="40" t="s">
        <v>38</v>
      </c>
      <c r="B23" s="36">
        <f>VLOOKUP($J$5,'[1]Mar''21'!$A:$Z,16,0)*100</f>
        <v>1010.8286546999983</v>
      </c>
      <c r="C23" s="36">
        <f>VLOOKUP($J$5,'[1]Dec''21'!$A:$Z,16,0)*100</f>
        <v>916</v>
      </c>
      <c r="D23" s="36">
        <f>VLOOKUP($J$5,'[1]Jun''22'!$B:$O,14,0)</f>
        <v>860.1007161</v>
      </c>
      <c r="E23" s="36">
        <f>VLOOKUP($J$5,'[1]BUD 23'!$B:$BZ,75,0)</f>
        <v>888.70126693025054</v>
      </c>
      <c r="F23" s="36">
        <f t="shared" ref="F23" si="6">E23-D23</f>
        <v>28.60055083025054</v>
      </c>
      <c r="G23" s="37">
        <f>VLOOKUP($J$5,'[1]AS ON'!$A:$P,16,0)</f>
        <v>851.68601819999992</v>
      </c>
      <c r="H23" s="36">
        <f t="shared" ref="H23" si="7">G23-C23</f>
        <v>-64.313981800000079</v>
      </c>
      <c r="I23" s="36">
        <f>VLOOKUP($J$5,'[1]BUD 23'!$B:$BZ,76,0)</f>
        <v>0</v>
      </c>
      <c r="J23" s="36">
        <f t="shared" ref="J23" si="8">I23-H23</f>
        <v>64.313981800000079</v>
      </c>
      <c r="K23" s="45">
        <f>I23-E23</f>
        <v>-888.70126693025054</v>
      </c>
    </row>
    <row r="24" spans="1:11" s="47" customFormat="1" ht="15" x14ac:dyDescent="0.2">
      <c r="A24" s="46" t="s">
        <v>39</v>
      </c>
      <c r="B24" s="46"/>
      <c r="C24" s="46"/>
      <c r="D24" s="46"/>
      <c r="E24" s="46"/>
      <c r="F24" s="46"/>
      <c r="G24" s="46"/>
      <c r="H24" s="46"/>
      <c r="I24" s="46"/>
      <c r="J24" s="46"/>
      <c r="K24" s="46"/>
    </row>
    <row r="25" spans="1:11" s="47" customFormat="1" ht="19.5" customHeight="1" x14ac:dyDescent="0.2">
      <c r="A25" s="48" t="s">
        <v>40</v>
      </c>
      <c r="B25" s="48"/>
      <c r="C25" s="48"/>
      <c r="D25" s="48"/>
      <c r="E25" s="48"/>
      <c r="F25" s="48"/>
      <c r="G25" s="48"/>
      <c r="H25" s="48"/>
      <c r="I25" s="48"/>
      <c r="J25" s="48"/>
      <c r="K25" s="48"/>
    </row>
    <row r="26" spans="1:11" s="47" customFormat="1" ht="15" x14ac:dyDescent="0.2">
      <c r="A26" s="49" t="s">
        <v>41</v>
      </c>
      <c r="B26" s="50" t="s">
        <v>33</v>
      </c>
      <c r="C26" s="50"/>
      <c r="D26" s="50" t="s">
        <v>34</v>
      </c>
      <c r="E26" s="50"/>
      <c r="F26" s="50" t="s">
        <v>42</v>
      </c>
      <c r="G26" s="50"/>
      <c r="H26" s="50" t="s">
        <v>43</v>
      </c>
      <c r="I26" s="50"/>
      <c r="J26" s="51" t="s">
        <v>44</v>
      </c>
      <c r="K26" s="52"/>
    </row>
    <row r="27" spans="1:11" s="55" customFormat="1" ht="15" customHeight="1" x14ac:dyDescent="0.25">
      <c r="A27" s="53"/>
      <c r="B27" s="54" t="s">
        <v>45</v>
      </c>
      <c r="C27" s="54" t="s">
        <v>46</v>
      </c>
      <c r="D27" s="54" t="s">
        <v>45</v>
      </c>
      <c r="E27" s="54" t="s">
        <v>46</v>
      </c>
      <c r="F27" s="54" t="s">
        <v>45</v>
      </c>
      <c r="G27" s="54" t="s">
        <v>46</v>
      </c>
      <c r="H27" s="54" t="s">
        <v>45</v>
      </c>
      <c r="I27" s="54" t="s">
        <v>46</v>
      </c>
      <c r="J27" s="54" t="s">
        <v>45</v>
      </c>
      <c r="K27" s="54" t="s">
        <v>46</v>
      </c>
    </row>
    <row r="28" spans="1:11" s="55" customFormat="1" ht="17.25" customHeight="1" x14ac:dyDescent="0.25">
      <c r="A28" s="56" t="s">
        <v>47</v>
      </c>
      <c r="B28" s="54">
        <f>VLOOKUP($J$5,'[1]fresh Sanc'!$A:$W,6,0)</f>
        <v>18</v>
      </c>
      <c r="C28" s="54">
        <f>VLOOKUP($J$5,'[1]fresh Sanc'!$A:$W,7,0)</f>
        <v>26.193999999999999</v>
      </c>
      <c r="D28" s="54">
        <f>VLOOKUP($J$5,'[1]fresh Sanc'!$A:$W,2,0)</f>
        <v>10</v>
      </c>
      <c r="E28" s="57">
        <f>VLOOKUP($J$5,'[1]fresh Sanc'!$A:$W,3,0)</f>
        <v>26.864999999999998</v>
      </c>
      <c r="F28" s="54">
        <f>VLOOKUP($J$5,'[1]fresh Sanc'!$A:$W,8,0)</f>
        <v>16</v>
      </c>
      <c r="G28" s="57">
        <f>VLOOKUP($J$5,'[1]fresh Sanc'!$A:$W,9,0)</f>
        <v>93.14</v>
      </c>
      <c r="H28" s="54">
        <f>VLOOKUP($J$5,'[1]fresh Sanc'!$A:$W,4,0)</f>
        <v>0</v>
      </c>
      <c r="I28" s="57">
        <f>VLOOKUP($J$5,'[1]fresh Sanc'!$A:$W,5,0)</f>
        <v>0</v>
      </c>
      <c r="J28" s="56">
        <f>B28+D28+F28+H28</f>
        <v>44</v>
      </c>
      <c r="K28" s="58">
        <f>C28+E28+G28+I28</f>
        <v>146.19900000000001</v>
      </c>
    </row>
    <row r="29" spans="1:11" s="47" customFormat="1" ht="24.75" customHeight="1" x14ac:dyDescent="0.2">
      <c r="A29" s="56" t="s">
        <v>48</v>
      </c>
      <c r="B29" s="54">
        <f>VLOOKUP($J$5,'[1]fresh Sanc'!$A:$W,16,0)</f>
        <v>0</v>
      </c>
      <c r="C29" s="54">
        <f>VLOOKUP($J$5,'[1]fresh Sanc'!$A:$W,17,0)</f>
        <v>0</v>
      </c>
      <c r="D29" s="54">
        <f>VLOOKUP($J$5,'[1]fresh Sanc'!$A:$W,12,0)</f>
        <v>0</v>
      </c>
      <c r="E29" s="54">
        <f>VLOOKUP($J$5,'[1]fresh Sanc'!$A:$W,13,0)</f>
        <v>0</v>
      </c>
      <c r="F29" s="54">
        <f>VLOOKUP($J$5,'[1]fresh Sanc'!$A:$W,18,0)</f>
        <v>2</v>
      </c>
      <c r="G29" s="57">
        <f>VLOOKUP($J$5,'[1]fresh Sanc'!$A:$W,19,0)</f>
        <v>37.4</v>
      </c>
      <c r="H29" s="54">
        <f>VLOOKUP($J$5,'[1]fresh Sanc'!$A:$W,14,0)</f>
        <v>0</v>
      </c>
      <c r="I29" s="57">
        <f>VLOOKUP($J$5,'[1]fresh Sanc'!$A:$W,15,0)</f>
        <v>0</v>
      </c>
      <c r="J29" s="56">
        <f>B29+D29+F29+H29</f>
        <v>2</v>
      </c>
      <c r="K29" s="58">
        <f>C29+E29+G29+I29</f>
        <v>37.4</v>
      </c>
    </row>
    <row r="30" spans="1:11" ht="29.25" customHeight="1" x14ac:dyDescent="0.2">
      <c r="A30" s="59" t="s">
        <v>49</v>
      </c>
      <c r="B30" s="60"/>
      <c r="C30" s="60"/>
      <c r="D30" s="60"/>
      <c r="E30" s="60"/>
      <c r="F30" s="60"/>
      <c r="G30" s="60"/>
      <c r="H30" s="61"/>
      <c r="I30" s="62" t="s">
        <v>50</v>
      </c>
      <c r="J30" s="63"/>
      <c r="K30" s="64"/>
    </row>
    <row r="31" spans="1:11" ht="56.25" customHeight="1" x14ac:dyDescent="0.2">
      <c r="A31" s="65" t="s">
        <v>51</v>
      </c>
      <c r="B31" s="66"/>
      <c r="C31" s="67" t="s">
        <v>52</v>
      </c>
      <c r="D31" s="68"/>
      <c r="E31" s="67" t="s">
        <v>53</v>
      </c>
      <c r="F31" s="68"/>
      <c r="G31" s="65" t="s">
        <v>54</v>
      </c>
      <c r="H31" s="66"/>
      <c r="I31" s="69" t="s">
        <v>55</v>
      </c>
      <c r="J31" s="70" t="s">
        <v>56</v>
      </c>
      <c r="K31" s="71" t="s">
        <v>57</v>
      </c>
    </row>
    <row r="32" spans="1:11" ht="15.75" customHeight="1" x14ac:dyDescent="0.2">
      <c r="A32" s="72" t="s">
        <v>45</v>
      </c>
      <c r="B32" s="72" t="s">
        <v>58</v>
      </c>
      <c r="C32" s="72" t="s">
        <v>45</v>
      </c>
      <c r="D32" s="72" t="s">
        <v>58</v>
      </c>
      <c r="E32" s="72" t="s">
        <v>45</v>
      </c>
      <c r="F32" s="72" t="s">
        <v>58</v>
      </c>
      <c r="G32" s="72" t="s">
        <v>45</v>
      </c>
      <c r="H32" s="72" t="s">
        <v>58</v>
      </c>
      <c r="I32" s="73"/>
      <c r="J32" s="74"/>
      <c r="K32" s="75"/>
    </row>
    <row r="33" spans="1:15" ht="24.75" customHeight="1" x14ac:dyDescent="0.2">
      <c r="A33" s="76">
        <f>VLOOKUP($J$5,[1]PLP!$A:$I,3,0)</f>
        <v>2</v>
      </c>
      <c r="B33" s="76">
        <f>VLOOKUP($J$5,[1]PLP!$A:$I,4,0)</f>
        <v>42</v>
      </c>
      <c r="C33" s="76">
        <f>VLOOKUP($J$5,[1]PLP!$A:$I,5,0)</f>
        <v>2</v>
      </c>
      <c r="D33" s="77">
        <f>VLOOKUP($J$5,[1]PLP!$A:$I,6,0)</f>
        <v>37.4</v>
      </c>
      <c r="E33" s="76">
        <f>VLOOKUP($J$5,[1]PLP!$A:$I,7,0)</f>
        <v>0</v>
      </c>
      <c r="F33" s="77">
        <f>VLOOKUP($J$5,[1]PLP!$A:$I,8,0)</f>
        <v>0</v>
      </c>
      <c r="G33" s="76">
        <f>VLOOKUP($J$5,[1]PLP!$A:$I,9,0)</f>
        <v>0</v>
      </c>
      <c r="H33" s="77">
        <f>VLOOKUP($J$5,[1]PLP!$A:$J,10,0)</f>
        <v>4.5999999999999996</v>
      </c>
      <c r="I33" s="76">
        <f>VLOOKUP($J$5,[1]HL!$B:$E,3,0)</f>
        <v>0</v>
      </c>
      <c r="J33" s="76">
        <f>VLOOKUP($J$5,[1]HL!$B:$E,3,0)</f>
        <v>0</v>
      </c>
      <c r="K33" s="77">
        <f>VLOOKUP($J$5,[1]HL!$B:$E,4,0)</f>
        <v>0</v>
      </c>
      <c r="L33" s="78"/>
    </row>
    <row r="34" spans="1:15" ht="24.75" customHeight="1" x14ac:dyDescent="0.2">
      <c r="A34" s="27" t="s">
        <v>59</v>
      </c>
      <c r="B34" s="28"/>
      <c r="C34" s="28"/>
      <c r="D34" s="28"/>
      <c r="E34" s="28"/>
      <c r="F34" s="28"/>
      <c r="G34" s="28"/>
      <c r="H34" s="28"/>
      <c r="I34" s="79"/>
      <c r="J34" s="80"/>
      <c r="K34" s="81" t="s">
        <v>60</v>
      </c>
    </row>
    <row r="35" spans="1:15" ht="16.5" customHeight="1" x14ac:dyDescent="0.25">
      <c r="A35" s="82" t="s">
        <v>61</v>
      </c>
      <c r="B35" s="82"/>
      <c r="C35" s="82"/>
      <c r="D35" s="82"/>
      <c r="E35" s="82" t="s">
        <v>62</v>
      </c>
      <c r="F35" s="82"/>
      <c r="G35" s="82"/>
      <c r="H35" s="82"/>
      <c r="I35" s="82" t="s">
        <v>63</v>
      </c>
      <c r="J35" s="82"/>
      <c r="K35" s="82"/>
    </row>
    <row r="36" spans="1:15" ht="43.5" customHeight="1" x14ac:dyDescent="0.2">
      <c r="A36" s="83" t="s">
        <v>64</v>
      </c>
      <c r="B36" s="83" t="s">
        <v>65</v>
      </c>
      <c r="C36" s="83" t="s">
        <v>66</v>
      </c>
      <c r="D36" s="83" t="s">
        <v>67</v>
      </c>
      <c r="E36" s="83" t="s">
        <v>64</v>
      </c>
      <c r="F36" s="83" t="s">
        <v>65</v>
      </c>
      <c r="G36" s="83" t="s">
        <v>66</v>
      </c>
      <c r="H36" s="83" t="s">
        <v>68</v>
      </c>
      <c r="I36" s="83" t="s">
        <v>69</v>
      </c>
      <c r="J36" s="83" t="s">
        <v>70</v>
      </c>
      <c r="K36" s="54" t="s">
        <v>71</v>
      </c>
    </row>
    <row r="37" spans="1:15" ht="17.25" customHeight="1" x14ac:dyDescent="0.25">
      <c r="A37" s="84">
        <f>VLOOKUP($J$5,'[1]AC OPENING'!$B:$K,7,0)</f>
        <v>130</v>
      </c>
      <c r="B37" s="84">
        <f>VLOOKUP($J$5,'[1]AC OPENING'!$B:$K,8,0)</f>
        <v>34</v>
      </c>
      <c r="C37" s="84">
        <f>VLOOKUP($J$5,'[1]AC OPENING'!$B:$K,9,0)</f>
        <v>96</v>
      </c>
      <c r="D37" s="85">
        <f>VLOOKUP($J$5,'[1]AC OPENING'!$B:$K,10,0)</f>
        <v>1.054945054945055</v>
      </c>
      <c r="E37" s="84">
        <f>VLOOKUP($J$5,'[1]AC OPENING'!$B:$K,3,0)</f>
        <v>13</v>
      </c>
      <c r="F37" s="84">
        <f>VLOOKUP($J$5,'[1]AC OPENING'!$B:$K,4,0)</f>
        <v>6</v>
      </c>
      <c r="G37" s="84">
        <f>VLOOKUP($J$5,'[1]AC OPENING'!$B:$K,5,0)</f>
        <v>7</v>
      </c>
      <c r="H37" s="85">
        <f>VLOOKUP($J$5,'[1]AC OPENING'!$B:$K,6,0)</f>
        <v>1.75</v>
      </c>
      <c r="I37" s="86">
        <f>VLOOKUP($J$5,[1]IAD!$A:$Z,16,0)</f>
        <v>163</v>
      </c>
      <c r="J37" s="86">
        <f>VLOOKUP($J$5,[1]IAD!$A:$Z,17,0)</f>
        <v>107</v>
      </c>
      <c r="K37" s="86">
        <f>VLOOKUP($J$5,[1]IAD!$A:$Z,18,0)</f>
        <v>2000</v>
      </c>
      <c r="N37" s="87"/>
    </row>
    <row r="38" spans="1:15" s="39" customFormat="1" ht="27" customHeight="1" x14ac:dyDescent="0.3">
      <c r="A38" s="88" t="s">
        <v>72</v>
      </c>
      <c r="B38" s="88"/>
      <c r="C38" s="88"/>
      <c r="D38" s="88"/>
      <c r="E38" s="88"/>
      <c r="F38" s="88"/>
      <c r="G38" s="89"/>
      <c r="H38" s="90" t="s">
        <v>73</v>
      </c>
      <c r="I38" s="91" t="s">
        <v>74</v>
      </c>
      <c r="J38" s="92"/>
      <c r="K38" s="93"/>
      <c r="M38" s="94"/>
    </row>
    <row r="39" spans="1:15" ht="57.75" customHeight="1" x14ac:dyDescent="0.2">
      <c r="A39" s="95" t="s">
        <v>75</v>
      </c>
      <c r="B39" s="96"/>
      <c r="C39" s="97" t="s">
        <v>76</v>
      </c>
      <c r="D39" s="98"/>
      <c r="E39" s="97" t="s">
        <v>77</v>
      </c>
      <c r="F39" s="98"/>
      <c r="G39" s="97" t="s">
        <v>78</v>
      </c>
      <c r="H39" s="98"/>
      <c r="I39" s="99" t="s">
        <v>79</v>
      </c>
      <c r="J39" s="99" t="s">
        <v>80</v>
      </c>
      <c r="K39" s="99" t="s">
        <v>81</v>
      </c>
    </row>
    <row r="40" spans="1:15" ht="12.75" x14ac:dyDescent="0.2">
      <c r="A40" s="72" t="s">
        <v>45</v>
      </c>
      <c r="B40" s="72" t="s">
        <v>58</v>
      </c>
      <c r="C40" s="72" t="s">
        <v>45</v>
      </c>
      <c r="D40" s="72" t="s">
        <v>58</v>
      </c>
      <c r="E40" s="72" t="s">
        <v>82</v>
      </c>
      <c r="F40" s="72" t="s">
        <v>58</v>
      </c>
      <c r="G40" s="72" t="s">
        <v>82</v>
      </c>
      <c r="H40" s="72" t="s">
        <v>58</v>
      </c>
      <c r="I40" s="100"/>
      <c r="J40" s="100"/>
      <c r="K40" s="100"/>
    </row>
    <row r="41" spans="1:15" ht="22.5" customHeight="1" x14ac:dyDescent="0.2">
      <c r="A41" s="86">
        <f>VLOOKUP($J$5,[1]IAD!$A:$R,9,0)</f>
        <v>0</v>
      </c>
      <c r="B41" s="37">
        <f>VLOOKUP($J$5,[1]IAD!$A:$R,10,0)</f>
        <v>0</v>
      </c>
      <c r="C41" s="86">
        <f>VLOOKUP($J$5,[1]IAD!$A:$R,13,0)</f>
        <v>1</v>
      </c>
      <c r="D41" s="37">
        <f>VLOOKUP($J$5,[1]IAD!$A:$R,14,0)</f>
        <v>495.9922583</v>
      </c>
      <c r="E41" s="86">
        <f>VLOOKUP($J$5,[1]IAD!$A:$R,5,0)</f>
        <v>2</v>
      </c>
      <c r="F41" s="37">
        <f>VLOOKUP($J$5,[1]IAD!$A:$R,6,0)</f>
        <v>0.2043354</v>
      </c>
      <c r="G41" s="86">
        <f>VLOOKUP($J$5,[1]IAD!$A:$R,7,0)</f>
        <v>2</v>
      </c>
      <c r="H41" s="37">
        <f>VLOOKUP($J$5,[1]IAD!$A:$R,8,0)</f>
        <v>0.04</v>
      </c>
      <c r="I41" s="86">
        <f>VLOOKUP($J$5,[1]IAD!$A:$Z,19,0)</f>
        <v>215</v>
      </c>
      <c r="J41" s="86">
        <f>VLOOKUP($J$5,[1]IAD!$A:$Z,20,0)</f>
        <v>3</v>
      </c>
      <c r="K41" s="86">
        <f>VLOOKUP($J$5,[1]IAD!$A:$R,15,0)</f>
        <v>10</v>
      </c>
    </row>
    <row r="42" spans="1:15" ht="27" customHeight="1" x14ac:dyDescent="0.2">
      <c r="A42" s="101" t="s">
        <v>83</v>
      </c>
      <c r="B42" s="101"/>
      <c r="C42" s="101"/>
      <c r="D42" s="101"/>
      <c r="E42" s="101"/>
      <c r="F42" s="81" t="s">
        <v>73</v>
      </c>
      <c r="G42" s="97" t="s">
        <v>84</v>
      </c>
      <c r="H42" s="102"/>
      <c r="I42" s="102"/>
      <c r="J42" s="98"/>
      <c r="K42" s="90" t="s">
        <v>73</v>
      </c>
    </row>
    <row r="43" spans="1:15" ht="22.5" customHeight="1" x14ac:dyDescent="0.2">
      <c r="A43" s="103" t="s">
        <v>85</v>
      </c>
      <c r="B43" s="104" t="s">
        <v>86</v>
      </c>
      <c r="C43" s="104" t="s">
        <v>34</v>
      </c>
      <c r="D43" s="104" t="s">
        <v>43</v>
      </c>
      <c r="E43" s="104" t="s">
        <v>42</v>
      </c>
      <c r="F43" s="104" t="s">
        <v>44</v>
      </c>
      <c r="G43" s="105" t="s">
        <v>87</v>
      </c>
      <c r="H43" s="106"/>
      <c r="I43" s="105" t="s">
        <v>33</v>
      </c>
      <c r="J43" s="106"/>
      <c r="K43" s="107"/>
    </row>
    <row r="44" spans="1:15" ht="22.5" customHeight="1" x14ac:dyDescent="0.2">
      <c r="A44" s="86" t="s">
        <v>45</v>
      </c>
      <c r="B44" s="86">
        <f>VLOOKUP($J$5,[1]PNPA!$A:$K,2,0)</f>
        <v>0</v>
      </c>
      <c r="C44" s="86">
        <f>VLOOKUP($J$5,[1]PNPA!$A:$K,4,0)</f>
        <v>5</v>
      </c>
      <c r="D44" s="86">
        <f>VLOOKUP($J$5,[1]PNPA!$A:$K,6,0)</f>
        <v>1</v>
      </c>
      <c r="E44" s="86">
        <f>VLOOKUP($J$5,[1]PNPA!$A:$K,8,0)</f>
        <v>0</v>
      </c>
      <c r="F44" s="86">
        <f>B44+C44+D44+E44</f>
        <v>6</v>
      </c>
      <c r="G44" s="86" t="s">
        <v>88</v>
      </c>
      <c r="H44" s="37" t="s">
        <v>58</v>
      </c>
      <c r="I44" s="86" t="s">
        <v>88</v>
      </c>
      <c r="J44" s="37" t="s">
        <v>58</v>
      </c>
      <c r="K44" s="107" t="s">
        <v>89</v>
      </c>
    </row>
    <row r="45" spans="1:15" ht="22.5" customHeight="1" x14ac:dyDescent="0.2">
      <c r="A45" s="86" t="s">
        <v>58</v>
      </c>
      <c r="B45" s="37">
        <f>VLOOKUP($J$5,[1]PNPA!$A:$K,3,0)</f>
        <v>0</v>
      </c>
      <c r="C45" s="37">
        <f>VLOOKUP($J$5,[1]PNPA!$A:$K,4,0)</f>
        <v>5</v>
      </c>
      <c r="D45" s="37">
        <f>VLOOKUP($J$5,[1]PNPA!$A:$K,7,0)</f>
        <v>3.0435100000000003E-2</v>
      </c>
      <c r="E45" s="37">
        <f>VLOOKUP($J$5,[1]PNPA!$A:$K,9,0)</f>
        <v>0</v>
      </c>
      <c r="F45" s="37">
        <f>B45+C45+D45+E45</f>
        <v>5.0304351</v>
      </c>
      <c r="G45" s="86">
        <f>VLOOKUP($J$5,'[1]MSME Camp'!$B:$E,3,0)</f>
        <v>3</v>
      </c>
      <c r="H45" s="37">
        <f>VLOOKUP($J$5,'[1]MSME Camp'!$B:$E,4,0)</f>
        <v>6.7</v>
      </c>
      <c r="I45" s="86">
        <f>VLOOKUP($J$5,'[1]Agri Campaign'!$B:$H,6,0)</f>
        <v>2</v>
      </c>
      <c r="J45" s="37">
        <f>VLOOKUP($J$5,'[1]Agri Campaign'!$B:$H,7,0)</f>
        <v>2.65</v>
      </c>
      <c r="K45" s="37">
        <f>VLOOKUP($J$5,'[1]Agri Campaign'!$B:$H,5,0)</f>
        <v>20</v>
      </c>
    </row>
    <row r="46" spans="1:15" ht="17.25" customHeight="1" x14ac:dyDescent="0.2">
      <c r="A46" s="59" t="s">
        <v>90</v>
      </c>
      <c r="B46" s="60"/>
      <c r="C46" s="60"/>
      <c r="D46" s="60"/>
      <c r="E46" s="60"/>
      <c r="F46" s="60"/>
      <c r="G46" s="60"/>
      <c r="H46" s="60"/>
      <c r="I46" s="60"/>
      <c r="J46" s="61"/>
      <c r="K46" s="90" t="s">
        <v>73</v>
      </c>
    </row>
    <row r="47" spans="1:15" ht="29.25" customHeight="1" x14ac:dyDescent="0.2">
      <c r="A47" s="108" t="s">
        <v>17</v>
      </c>
      <c r="B47" s="108"/>
      <c r="C47" s="108" t="s">
        <v>18</v>
      </c>
      <c r="D47" s="108"/>
      <c r="E47" s="108" t="s">
        <v>91</v>
      </c>
      <c r="F47" s="108"/>
      <c r="G47" s="109" t="s">
        <v>92</v>
      </c>
      <c r="H47" s="110" t="s">
        <v>93</v>
      </c>
      <c r="I47" s="110" t="s">
        <v>94</v>
      </c>
      <c r="J47" s="111" t="s">
        <v>95</v>
      </c>
      <c r="K47" s="111"/>
      <c r="N47" s="112"/>
      <c r="O47" s="112"/>
    </row>
    <row r="48" spans="1:15" ht="45.75" customHeight="1" x14ac:dyDescent="0.2">
      <c r="A48" s="33" t="s">
        <v>45</v>
      </c>
      <c r="B48" s="33" t="s">
        <v>58</v>
      </c>
      <c r="C48" s="33" t="s">
        <v>45</v>
      </c>
      <c r="D48" s="33" t="s">
        <v>58</v>
      </c>
      <c r="E48" s="33" t="s">
        <v>45</v>
      </c>
      <c r="F48" s="33" t="s">
        <v>58</v>
      </c>
      <c r="G48" s="113" t="s">
        <v>23</v>
      </c>
      <c r="H48" s="113" t="s">
        <v>58</v>
      </c>
      <c r="I48" s="113" t="s">
        <v>58</v>
      </c>
      <c r="J48" s="33" t="s">
        <v>45</v>
      </c>
      <c r="K48" s="33" t="s">
        <v>96</v>
      </c>
    </row>
    <row r="49" spans="1:11" ht="22.5" customHeight="1" x14ac:dyDescent="0.2">
      <c r="A49" s="86">
        <f>VLOOKUP($J$5,[1]recovery!$B:$N,3,0)</f>
        <v>1107</v>
      </c>
      <c r="B49" s="37">
        <f>VLOOKUP($J$5,[1]recovery!$B:$N,4,0)</f>
        <v>911.82796699999881</v>
      </c>
      <c r="C49" s="86">
        <f>VLOOKUP($J$5,[1]recovery!$B:$N,5,0)</f>
        <v>951</v>
      </c>
      <c r="D49" s="37">
        <f>VLOOKUP($J$5,[1]recovery!$B:$N,6,0)</f>
        <v>852.16243089999932</v>
      </c>
      <c r="E49" s="86">
        <f>VLOOKUP($J$5,[1]recovery!$B:$N,7,0)</f>
        <v>948</v>
      </c>
      <c r="F49" s="37">
        <f>VLOOKUP($J$5,[1]recovery!$B:$N,8,0)</f>
        <v>851.72321819999991</v>
      </c>
      <c r="G49" s="37">
        <f>VLOOKUP($J$5,[1]recovery!$B:$N,9,0)</f>
        <v>868.46540436922078</v>
      </c>
      <c r="H49" s="37">
        <f>VLOOKUP($J$5,[1]recovery!$B:$N,10,0)</f>
        <v>16.742186169220872</v>
      </c>
      <c r="I49" s="37">
        <f>VLOOKUP($J$5,[1]recovery!$B:$N,11,0)</f>
        <v>60.104748799998902</v>
      </c>
      <c r="J49" s="86">
        <f>VLOOKUP($J$5,[1]recovery!$B:$N,12,0)</f>
        <v>120</v>
      </c>
      <c r="K49" s="37">
        <f>VLOOKUP($J$5,[1]recovery!$B:$N,13,0)</f>
        <v>39.863627299999997</v>
      </c>
    </row>
    <row r="50" spans="1:11" ht="27.75" customHeight="1" x14ac:dyDescent="0.2">
      <c r="A50" s="114" t="s">
        <v>97</v>
      </c>
      <c r="B50" s="114"/>
      <c r="C50" s="114"/>
      <c r="D50" s="114"/>
      <c r="E50" s="114"/>
      <c r="F50" s="114"/>
      <c r="G50" s="114"/>
      <c r="H50" s="114"/>
      <c r="I50" s="114" t="s">
        <v>98</v>
      </c>
      <c r="J50" s="114"/>
      <c r="K50" s="114"/>
    </row>
    <row r="51" spans="1:11" ht="15.75" customHeight="1" x14ac:dyDescent="0.2">
      <c r="A51" s="115" t="s">
        <v>99</v>
      </c>
      <c r="B51" s="116"/>
      <c r="C51" s="115" t="s">
        <v>100</v>
      </c>
      <c r="D51" s="116"/>
      <c r="E51" s="115" t="s">
        <v>101</v>
      </c>
      <c r="F51" s="116"/>
      <c r="G51" s="117" t="s">
        <v>102</v>
      </c>
      <c r="H51" s="118" t="s">
        <v>103</v>
      </c>
      <c r="I51" s="119" t="s">
        <v>104</v>
      </c>
      <c r="J51" s="120" t="s">
        <v>105</v>
      </c>
      <c r="K51" s="120" t="s">
        <v>106</v>
      </c>
    </row>
    <row r="52" spans="1:11" ht="34.5" customHeight="1" x14ac:dyDescent="0.2">
      <c r="A52" s="121" t="s">
        <v>89</v>
      </c>
      <c r="B52" s="121" t="s">
        <v>107</v>
      </c>
      <c r="C52" s="121" t="s">
        <v>89</v>
      </c>
      <c r="D52" s="121" t="s">
        <v>107</v>
      </c>
      <c r="E52" s="121" t="s">
        <v>89</v>
      </c>
      <c r="F52" s="121" t="s">
        <v>107</v>
      </c>
      <c r="G52" s="122">
        <f>VLOOKUP($J$5,[1]IT!$A:$J,9,0)</f>
        <v>161.43548387096774</v>
      </c>
      <c r="H52" s="122">
        <f>VLOOKUP($J$5,[1]IT!$A:$J,10,0)</f>
        <v>96.69</v>
      </c>
      <c r="I52" s="123">
        <f>VLOOKUP($J$5,[1]SSS!$A:$K,11,0)</f>
        <v>103</v>
      </c>
      <c r="J52" s="123">
        <f>VLOOKUP($J$5,[1]SSS!$A:$K,8,0)</f>
        <v>73</v>
      </c>
      <c r="K52" s="123">
        <f>VLOOKUP($J$5,[1]SSS!$A:$K,5,0)</f>
        <v>95</v>
      </c>
    </row>
    <row r="53" spans="1:11" ht="28.5" customHeight="1" x14ac:dyDescent="0.2">
      <c r="A53" s="124">
        <f>VLOOKUP($J$5,[1]IT!$A:$J,3,0)</f>
        <v>1600</v>
      </c>
      <c r="B53" s="124">
        <f>VLOOKUP($J$5,[1]IT!$A:$J,4,0)</f>
        <v>2086</v>
      </c>
      <c r="C53" s="124">
        <f>VLOOKUP($J$5,[1]IT!$A:$J,5,0)</f>
        <v>1100</v>
      </c>
      <c r="D53" s="124">
        <f>VLOOKUP($J$5,[1]IT!$A:$J,6,0)</f>
        <v>42</v>
      </c>
      <c r="E53" s="124">
        <f>VLOOKUP($J$5,[1]IT!$A:$J,7,0)</f>
        <v>2750</v>
      </c>
      <c r="F53" s="124">
        <f>VLOOKUP($J$5,[1]IT!$A:$J,8,0)</f>
        <v>82</v>
      </c>
      <c r="G53" s="125"/>
      <c r="H53" s="125"/>
      <c r="I53" s="123"/>
      <c r="J53" s="123"/>
      <c r="K53" s="123"/>
    </row>
  </sheetData>
  <sheetProtection selectLockedCells="1"/>
  <mergeCells count="65">
    <mergeCell ref="J52:J53"/>
    <mergeCell ref="K52:K53"/>
    <mergeCell ref="A51:B51"/>
    <mergeCell ref="C51:D51"/>
    <mergeCell ref="E51:F51"/>
    <mergeCell ref="G52:G53"/>
    <mergeCell ref="H52:H53"/>
    <mergeCell ref="I52:I53"/>
    <mergeCell ref="A47:B47"/>
    <mergeCell ref="C47:D47"/>
    <mergeCell ref="E47:F47"/>
    <mergeCell ref="J47:K47"/>
    <mergeCell ref="N47:O47"/>
    <mergeCell ref="A50:H50"/>
    <mergeCell ref="I50:K50"/>
    <mergeCell ref="K39:K40"/>
    <mergeCell ref="A42:E42"/>
    <mergeCell ref="G42:J42"/>
    <mergeCell ref="G43:H43"/>
    <mergeCell ref="I43:J43"/>
    <mergeCell ref="A46:J46"/>
    <mergeCell ref="A39:B39"/>
    <mergeCell ref="C39:D39"/>
    <mergeCell ref="E39:F39"/>
    <mergeCell ref="G39:H39"/>
    <mergeCell ref="I39:I40"/>
    <mergeCell ref="J39:J40"/>
    <mergeCell ref="A34:I34"/>
    <mergeCell ref="A35:D35"/>
    <mergeCell ref="E35:H35"/>
    <mergeCell ref="I35:K35"/>
    <mergeCell ref="A38:G38"/>
    <mergeCell ref="I38:K38"/>
    <mergeCell ref="J26:K26"/>
    <mergeCell ref="A30:H30"/>
    <mergeCell ref="I30:K30"/>
    <mergeCell ref="A31:B31"/>
    <mergeCell ref="C31:D31"/>
    <mergeCell ref="E31:F31"/>
    <mergeCell ref="G31:H31"/>
    <mergeCell ref="I31:I32"/>
    <mergeCell ref="J31:J32"/>
    <mergeCell ref="K31:K32"/>
    <mergeCell ref="A9:I9"/>
    <mergeCell ref="J9:K9"/>
    <mergeCell ref="L9:M9"/>
    <mergeCell ref="A24:K24"/>
    <mergeCell ref="A25:K25"/>
    <mergeCell ref="A26:A27"/>
    <mergeCell ref="B26:C26"/>
    <mergeCell ref="D26:E26"/>
    <mergeCell ref="F26:G26"/>
    <mergeCell ref="H26:I26"/>
    <mergeCell ref="B6:D6"/>
    <mergeCell ref="G6:H6"/>
    <mergeCell ref="J6:K6"/>
    <mergeCell ref="A7:A8"/>
    <mergeCell ref="B7:C7"/>
    <mergeCell ref="G7:H7"/>
    <mergeCell ref="C2:H2"/>
    <mergeCell ref="A4:H4"/>
    <mergeCell ref="J4:K4"/>
    <mergeCell ref="B5:E5"/>
    <mergeCell ref="G5:H5"/>
    <mergeCell ref="J5:K5"/>
  </mergeCells>
  <conditionalFormatting sqref="L11:L16 K21 E11:E13 E15:E20 E23 I11:I13 I15:I20 I23">
    <cfRule type="cellIs" dxfId="16" priority="17" operator="lessThan">
      <formula>0</formula>
    </cfRule>
  </conditionalFormatting>
  <conditionalFormatting sqref="K11:K13 K18:K20 K15:K16">
    <cfRule type="cellIs" dxfId="15" priority="16" operator="lessThan">
      <formula>0</formula>
    </cfRule>
  </conditionalFormatting>
  <conditionalFormatting sqref="K17">
    <cfRule type="cellIs" dxfId="14" priority="15" operator="lessThan">
      <formula>0</formula>
    </cfRule>
  </conditionalFormatting>
  <conditionalFormatting sqref="G11:G21">
    <cfRule type="cellIs" dxfId="13" priority="14" operator="lessThan">
      <formula>0</formula>
    </cfRule>
  </conditionalFormatting>
  <conditionalFormatting sqref="G22">
    <cfRule type="cellIs" dxfId="12" priority="13" operator="lessThan">
      <formula>0</formula>
    </cfRule>
  </conditionalFormatting>
  <conditionalFormatting sqref="K22">
    <cfRule type="cellIs" dxfId="11" priority="12" operator="lessThan">
      <formula>0</formula>
    </cfRule>
  </conditionalFormatting>
  <conditionalFormatting sqref="K23">
    <cfRule type="cellIs" dxfId="10" priority="11" operator="lessThan">
      <formula>0</formula>
    </cfRule>
  </conditionalFormatting>
  <conditionalFormatting sqref="K15">
    <cfRule type="cellIs" dxfId="9" priority="10" operator="greaterThan">
      <formula>0</formula>
    </cfRule>
  </conditionalFormatting>
  <conditionalFormatting sqref="D11:D23">
    <cfRule type="cellIs" dxfId="8" priority="9" operator="lessThan">
      <formula>0</formula>
    </cfRule>
  </conditionalFormatting>
  <conditionalFormatting sqref="F11:F20 F23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G23">
    <cfRule type="cellIs" dxfId="5" priority="6" operator="lessThan">
      <formula>0</formula>
    </cfRule>
  </conditionalFormatting>
  <conditionalFormatting sqref="J23">
    <cfRule type="cellIs" dxfId="4" priority="4" operator="greaterThan">
      <formula>0</formula>
    </cfRule>
    <cfRule type="cellIs" dxfId="3" priority="5" operator="lessThan">
      <formula>0</formula>
    </cfRule>
  </conditionalFormatting>
  <conditionalFormatting sqref="J11:J20">
    <cfRule type="cellIs" dxfId="2" priority="2" operator="greaterThan">
      <formula>0</formula>
    </cfRule>
    <cfRule type="cellIs" dxfId="1" priority="3" operator="lessThan">
      <formula>0</formula>
    </cfRule>
  </conditionalFormatting>
  <conditionalFormatting sqref="H11:H20">
    <cfRule type="cellIs" dxfId="0" priority="1" operator="lessThan">
      <formula>0</formula>
    </cfRule>
  </conditionalFormatting>
  <printOptions horizontalCentered="1" verticalCentered="1"/>
  <pageMargins left="0.35" right="0.1" top="0" bottom="0" header="0" footer="0"/>
  <pageSetup scale="6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Champaran</vt:lpstr>
      <vt:lpstr>Champaran!Print_Area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Vikash Kumar</dc:creator>
  <cp:lastModifiedBy>Vikash Kumar</cp:lastModifiedBy>
  <dcterms:created xsi:type="dcterms:W3CDTF">2022-07-29T13:27:46Z</dcterms:created>
  <dcterms:modified xsi:type="dcterms:W3CDTF">2022-07-29T13:28:13Z</dcterms:modified>
</cp:coreProperties>
</file>