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bhis\Documents\"/>
    </mc:Choice>
  </mc:AlternateContent>
  <xr:revisionPtr revIDLastSave="0" documentId="8_{754E514C-AF0F-4344-A7A9-8DEF9B11AF0C}" xr6:coauthVersionLast="45" xr6:coauthVersionMax="45" xr10:uidLastSave="{00000000-0000-0000-0000-000000000000}"/>
  <bookViews>
    <workbookView xWindow="-108" yWindow="-108" windowWidth="23256" windowHeight="12576" activeTab="2" xr2:uid="{FD59307C-2E7F-4A79-B86A-05BF52FD3156}"/>
  </bookViews>
  <sheets>
    <sheet name="Client Profiles" sheetId="1" r:id="rId1"/>
    <sheet name="Quarterly-Max-Capacity" sheetId="2" r:id="rId2"/>
    <sheet name="Strategy 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0" i="3" l="1"/>
  <c r="O14" i="3"/>
  <c r="O13" i="3"/>
  <c r="O12" i="3"/>
  <c r="O11" i="3"/>
  <c r="M16" i="3"/>
  <c r="M14" i="3"/>
  <c r="M13" i="3"/>
  <c r="M12" i="3"/>
  <c r="M11" i="3"/>
  <c r="L11" i="3" l="1"/>
  <c r="L12" i="3"/>
  <c r="L13" i="3"/>
  <c r="L14" i="3"/>
  <c r="L10" i="3"/>
  <c r="K11" i="3"/>
  <c r="K16" i="3" s="1"/>
  <c r="K12" i="3"/>
  <c r="K13" i="3"/>
  <c r="K14" i="3"/>
  <c r="K10" i="3"/>
  <c r="J11" i="3"/>
  <c r="J12" i="3"/>
  <c r="J13" i="3"/>
  <c r="J14" i="3"/>
  <c r="J10" i="3"/>
  <c r="I11" i="3"/>
  <c r="I12" i="3"/>
  <c r="I13" i="3"/>
  <c r="I14" i="3"/>
  <c r="I10" i="3"/>
  <c r="I16" i="3" s="1"/>
  <c r="H11" i="3"/>
  <c r="H12" i="3"/>
  <c r="H13" i="3"/>
  <c r="H14" i="3"/>
  <c r="H16" i="3" s="1"/>
  <c r="H10" i="3"/>
  <c r="G11" i="3"/>
  <c r="G16" i="3" s="1"/>
  <c r="G12" i="3"/>
  <c r="G13" i="3"/>
  <c r="G14" i="3"/>
  <c r="G10" i="3"/>
  <c r="F11" i="3"/>
  <c r="F12" i="3"/>
  <c r="F13" i="3"/>
  <c r="F14" i="3"/>
  <c r="F10" i="3"/>
  <c r="F16" i="3" s="1"/>
  <c r="E11" i="3"/>
  <c r="E12" i="3"/>
  <c r="E13" i="3"/>
  <c r="E14" i="3"/>
  <c r="E10" i="3"/>
  <c r="L16" i="3"/>
  <c r="D11" i="3"/>
  <c r="D12" i="3"/>
  <c r="D13" i="3"/>
  <c r="D14" i="3"/>
  <c r="D10" i="3"/>
  <c r="B6" i="3"/>
  <c r="B5" i="3"/>
  <c r="B4" i="3"/>
  <c r="L33" i="1"/>
  <c r="L34" i="1"/>
  <c r="L35" i="1"/>
  <c r="L36" i="1"/>
  <c r="E37" i="1"/>
  <c r="F37" i="1"/>
  <c r="G37" i="1"/>
  <c r="H37" i="1"/>
  <c r="I37" i="1"/>
  <c r="J37" i="1"/>
  <c r="K37" i="1"/>
  <c r="L32" i="1"/>
  <c r="D37" i="1"/>
  <c r="A31" i="1"/>
  <c r="B31" i="1"/>
  <c r="C31" i="1"/>
  <c r="A32" i="1"/>
  <c r="B32" i="1"/>
  <c r="C32" i="1"/>
  <c r="A33" i="1"/>
  <c r="B33" i="1"/>
  <c r="C33" i="1"/>
  <c r="A34" i="1"/>
  <c r="B34" i="1"/>
  <c r="C34" i="1"/>
  <c r="A35" i="1"/>
  <c r="B35" i="1"/>
  <c r="C35" i="1"/>
  <c r="A36" i="1"/>
  <c r="B36" i="1"/>
  <c r="C36" i="1"/>
  <c r="F5" i="2" a="1"/>
  <c r="F4" i="2" a="1"/>
  <c r="F3" i="2" a="1"/>
  <c r="F2" i="2" a="1"/>
  <c r="F6" i="2" a="1"/>
  <c r="F9" i="2" a="1"/>
  <c r="F7" i="2" a="1"/>
  <c r="F8" i="2" a="1"/>
  <c r="J16" i="3" l="1"/>
  <c r="E16" i="3"/>
  <c r="F8" i="2"/>
  <c r="F7" i="2"/>
  <c r="F9" i="2"/>
  <c r="F6" i="2"/>
  <c r="F2" i="2"/>
  <c r="F3" i="2"/>
  <c r="F4" i="2"/>
  <c r="F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<sst xmlns="http://schemas.openxmlformats.org/spreadsheetml/2006/main" count="91" uniqueCount="56">
  <si>
    <t>Client</t>
  </si>
  <si>
    <t>Total Patient Population</t>
  </si>
  <si>
    <t>Strategic Priority</t>
  </si>
  <si>
    <t>Tennant</t>
  </si>
  <si>
    <t>Capaldi</t>
  </si>
  <si>
    <t>Whittaker</t>
  </si>
  <si>
    <t>Eccleston</t>
  </si>
  <si>
    <t>Tate</t>
  </si>
  <si>
    <t>Quarter</t>
  </si>
  <si>
    <t>Max-Capacity</t>
  </si>
  <si>
    <t>Q1</t>
  </si>
  <si>
    <t>Q2</t>
  </si>
  <si>
    <t>Q3</t>
  </si>
  <si>
    <t>Q4</t>
  </si>
  <si>
    <t>Q5</t>
  </si>
  <si>
    <t>Q6</t>
  </si>
  <si>
    <t>Q7</t>
  </si>
  <si>
    <t>Q8</t>
  </si>
  <si>
    <t>Focused-Client (Actual)</t>
  </si>
  <si>
    <t>Focused-Client (Predicted)</t>
  </si>
  <si>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 xml:space="preserve"> - The client Profile sheet (the one below) should always be sorted according to highest priority for the schedule function to work</t>
    </r>
  </si>
  <si>
    <r>
      <t xml:space="preserve">The Focused-Client (Actual) is a manually calculated, whereas the predicted is calculated by a function which follows </t>
    </r>
    <r>
      <rPr>
        <b/>
        <sz val="11"/>
        <color theme="1"/>
        <rFont val="Calibri"/>
        <family val="2"/>
        <scheme val="minor"/>
      </rPr>
      <t>highest priority first</t>
    </r>
    <r>
      <rPr>
        <sz val="11"/>
        <color theme="1"/>
        <rFont val="Calibri"/>
        <family val="2"/>
        <scheme val="minor"/>
      </rPr>
      <t xml:space="preserve"> strategy</t>
    </r>
  </si>
  <si>
    <r>
      <t xml:space="preserve">The </t>
    </r>
    <r>
      <rPr>
        <b/>
        <sz val="11"/>
        <color theme="1"/>
        <rFont val="Calibri"/>
        <family val="2"/>
        <scheme val="minor"/>
      </rPr>
      <t>Client Profiles and Quarterly-Max-Capacity</t>
    </r>
    <r>
      <rPr>
        <sz val="11"/>
        <color theme="1"/>
        <rFont val="Calibri"/>
        <family val="2"/>
        <scheme val="minor"/>
      </rPr>
      <t xml:space="preserve"> sheet are part of </t>
    </r>
    <r>
      <rPr>
        <b/>
        <sz val="11"/>
        <color theme="1"/>
        <rFont val="Calibri"/>
        <family val="2"/>
        <scheme val="minor"/>
      </rPr>
      <t>Strategy 1 - Highest Priority First Strategy</t>
    </r>
  </si>
  <si>
    <t xml:space="preserve">Advantages of Strategy 1 - </t>
  </si>
  <si>
    <t>Strategy 1 - Highest Priority First</t>
  </si>
  <si>
    <t xml:space="preserve"># This approach tries to finish the highest priority job first by dedicating all the resources for highest priority client. </t>
  </si>
  <si>
    <t># This method is good when the new client has total Patient population equal to or less than the resources company staff can handle.</t>
  </si>
  <si>
    <t># This method also works best when the company isn't serving many clients at the same time</t>
  </si>
  <si>
    <t xml:space="preserve">Disadvantages of Strategy 1 - </t>
  </si>
  <si>
    <t xml:space="preserve"># Only one client gets the entire focus and this can lead to lower priority client delay or client drop </t>
  </si>
  <si>
    <t># If a client like Tate which has 12000 as the end goal then all other clients will not get attention till Tate is completed which will be a bad result</t>
  </si>
  <si>
    <t># Higher priority client remain happy.</t>
  </si>
  <si>
    <t># Lower and mid priority client are ignored</t>
  </si>
  <si>
    <t>The working of the strategy is shown below</t>
  </si>
  <si>
    <t>Total</t>
  </si>
  <si>
    <t>Strategy 2 - Division of resources according to priority</t>
  </si>
  <si>
    <t xml:space="preserve">The VBA function which calculated the above values - </t>
  </si>
  <si>
    <t>##############################################################################################################################################################</t>
  </si>
  <si>
    <r>
      <t xml:space="preserve">The </t>
    </r>
    <r>
      <rPr>
        <b/>
        <sz val="11"/>
        <color theme="1"/>
        <rFont val="Calibri"/>
        <family val="2"/>
        <scheme val="minor"/>
      </rPr>
      <t>output</t>
    </r>
    <r>
      <rPr>
        <sz val="11"/>
        <color theme="1"/>
        <rFont val="Calibri"/>
        <family val="2"/>
        <scheme val="minor"/>
      </rPr>
      <t xml:space="preserve"> is which client is complete and</t>
    </r>
    <r>
      <rPr>
        <b/>
        <sz val="11"/>
        <color theme="1"/>
        <rFont val="Calibri"/>
        <family val="2"/>
        <scheme val="minor"/>
      </rPr>
      <t xml:space="preserve"> which client should be assigned the maximum capacity for the current quarter</t>
    </r>
  </si>
  <si>
    <r>
      <t xml:space="preserve">The VBA function takes </t>
    </r>
    <r>
      <rPr>
        <b/>
        <sz val="11"/>
        <color theme="1"/>
        <rFont val="Calibri"/>
        <family val="2"/>
        <scheme val="minor"/>
      </rPr>
      <t>input</t>
    </r>
    <r>
      <rPr>
        <sz val="11"/>
        <color theme="1"/>
        <rFont val="Calibri"/>
        <family val="2"/>
        <scheme val="minor"/>
      </rPr>
      <t xml:space="preserve"> 3 lists </t>
    </r>
    <r>
      <rPr>
        <b/>
        <sz val="11"/>
        <color theme="1"/>
        <rFont val="Calibri"/>
        <family val="2"/>
        <scheme val="minor"/>
      </rPr>
      <t>ClientNames, ClientMaxPopulation, QuarterlyMaximumCapacity</t>
    </r>
  </si>
  <si>
    <t xml:space="preserve">Total No of Clients </t>
  </si>
  <si>
    <t>Sum of priority</t>
  </si>
  <si>
    <t>Ratio</t>
  </si>
  <si>
    <t>Max-Priority</t>
  </si>
  <si>
    <t>Q8-1</t>
  </si>
  <si>
    <t>Q8-2</t>
  </si>
  <si>
    <t>We have divided the last Quarter into 2 parts Q8-1 and Q8-2 (2000 and 1000) for ease of calculations since the ratio of Tennant #1 priority gets all it's patients completed.</t>
  </si>
  <si>
    <t>So now the remaining 1000 need to be divided into remaining 4 priority clients - Tate, Eccleston, Whittaker, Capaldi</t>
  </si>
  <si>
    <t xml:space="preserve">Advantages of Strategy 2 - </t>
  </si>
  <si>
    <t>The resource to be allocated to a client is decided by -</t>
  </si>
  <si>
    <t>Sum_of_all_Priority</t>
  </si>
  <si>
    <t>* Quarterly Max Patient Count</t>
  </si>
  <si>
    <t>Resource =</t>
  </si>
  <si>
    <t>( Max_priority - Current_priority + 1 )</t>
  </si>
  <si>
    <r>
      <t># Compared to strategy 1</t>
    </r>
    <r>
      <rPr>
        <b/>
        <sz val="11"/>
        <color theme="1"/>
        <rFont val="Calibri"/>
        <family val="2"/>
        <scheme val="minor"/>
      </rPr>
      <t xml:space="preserve"> each client gets onboarded at the beginning and all of them receive some patients each quarter</t>
    </r>
    <r>
      <rPr>
        <sz val="11"/>
        <color theme="1"/>
        <rFont val="Calibri"/>
        <family val="2"/>
        <scheme val="minor"/>
      </rPr>
      <t xml:space="preserve">. This is similar to </t>
    </r>
    <r>
      <rPr>
        <b/>
        <sz val="11"/>
        <color theme="1"/>
        <rFont val="Calibri"/>
        <family val="2"/>
        <scheme val="minor"/>
      </rPr>
      <t xml:space="preserve">feature release </t>
    </r>
    <r>
      <rPr>
        <sz val="11"/>
        <color theme="1"/>
        <rFont val="Calibri"/>
        <family val="2"/>
        <scheme val="minor"/>
      </rPr>
      <t>in software industry, releasing important features and updates every quarter</t>
    </r>
  </si>
  <si>
    <r>
      <t># This approach</t>
    </r>
    <r>
      <rPr>
        <b/>
        <sz val="11"/>
        <color theme="1"/>
        <rFont val="Calibri"/>
        <family val="2"/>
        <scheme val="minor"/>
      </rPr>
      <t xml:space="preserve"> divides the available resource</t>
    </r>
    <r>
      <rPr>
        <sz val="11"/>
        <color theme="1"/>
        <rFont val="Calibri"/>
        <family val="2"/>
        <scheme val="minor"/>
      </rPr>
      <t xml:space="preserve"> 'Quarterly-max-Capacity'</t>
    </r>
    <r>
      <rPr>
        <b/>
        <sz val="11"/>
        <color theme="1"/>
        <rFont val="Calibri"/>
        <family val="2"/>
        <scheme val="minor"/>
      </rPr>
      <t xml:space="preserve"> between all of the clients based upon their priority</t>
    </r>
    <r>
      <rPr>
        <sz val="11"/>
        <color theme="1"/>
        <rFont val="Calibri"/>
        <family val="2"/>
        <scheme val="minor"/>
      </rPr>
      <t xml:space="preserve"> (the highest priority client Tennant is given the largest portion which is max(priority)/sum(of all priority))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</si>
</sst>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0" fillId="5" borderId="0" xfId="0" applyFill="1"/>
    <xf numFmtId="0" fontId="0" fillId="0" borderId="0" xfId="0" applyFont="1"/>
    <xf numFmtId="0" fontId="0" fillId="0" borderId="1" xfId="0" applyBorder="1"/>
    <xf numFmtId="0" fontId="5" fillId="0" borderId="0" xfId="0" applyFont="1"/>
    <xf numFmtId="0" fontId="5" fillId="0" borderId="1" xfId="0" applyFont="1" applyBorder="1"/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0</xdr:rowOff>
    </xdr:from>
    <xdr:to>
      <xdr:col>13</xdr:col>
      <xdr:colOff>464820</xdr:colOff>
      <xdr:row>50</xdr:row>
      <xdr:rowOff>142081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8179B6-431F-4F70-812E-86030D40F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43200"/>
          <a:ext cx="10058400" cy="59942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C0361-F534-4E02-A8BC-172F741FFC01}">
  <sheetPr codeName="Sheet1"/>
  <dimension ref="A1:L37"/>
  <sheetViews>
    <sheetView workbookViewId="0">
      <selection activeCell="D31" sqref="D31:K31"/>
    </sheetView>
  </sheetViews>
  <sheetFormatPr defaultRowHeight="14.4" x14ac:dyDescent="0.3"/>
  <cols>
    <col min="1" max="1" width="9.5546875" bestFit="1" customWidth="1"/>
    <col min="2" max="2" width="22.21875" bestFit="1" customWidth="1"/>
    <col min="3" max="3" width="15.44140625" bestFit="1" customWidth="1"/>
    <col min="4" max="4" width="8.88671875" customWidth="1"/>
  </cols>
  <sheetData>
    <row r="1" spans="1:4" ht="25.8" x14ac:dyDescent="0.5">
      <c r="A1" s="3" t="s">
        <v>24</v>
      </c>
    </row>
    <row r="2" spans="1:4" ht="21" x14ac:dyDescent="0.4">
      <c r="A2" s="2"/>
    </row>
    <row r="3" spans="1:4" x14ac:dyDescent="0.3">
      <c r="A3" t="s">
        <v>20</v>
      </c>
    </row>
    <row r="4" spans="1:4" x14ac:dyDescent="0.3">
      <c r="A4" t="s">
        <v>21</v>
      </c>
    </row>
    <row r="6" spans="1:4" x14ac:dyDescent="0.3">
      <c r="A6" s="4" t="s">
        <v>0</v>
      </c>
      <c r="B6" s="4" t="s">
        <v>1</v>
      </c>
      <c r="C6" s="4" t="s">
        <v>2</v>
      </c>
      <c r="D6" s="1"/>
    </row>
    <row r="7" spans="1:4" x14ac:dyDescent="0.3">
      <c r="A7" s="5" t="s">
        <v>3</v>
      </c>
      <c r="B7" s="5">
        <v>5000</v>
      </c>
      <c r="C7" s="5">
        <v>1</v>
      </c>
    </row>
    <row r="8" spans="1:4" x14ac:dyDescent="0.3">
      <c r="A8" s="5" t="s">
        <v>7</v>
      </c>
      <c r="B8" s="5">
        <v>12000</v>
      </c>
      <c r="C8" s="5">
        <v>2</v>
      </c>
    </row>
    <row r="9" spans="1:4" x14ac:dyDescent="0.3">
      <c r="A9" s="5" t="s">
        <v>6</v>
      </c>
      <c r="B9" s="5">
        <v>9000</v>
      </c>
      <c r="C9" s="5">
        <v>3</v>
      </c>
    </row>
    <row r="10" spans="1:4" x14ac:dyDescent="0.3">
      <c r="A10" s="5" t="s">
        <v>5</v>
      </c>
      <c r="B10" s="5">
        <v>8000</v>
      </c>
      <c r="C10" s="5">
        <v>4</v>
      </c>
    </row>
    <row r="11" spans="1:4" x14ac:dyDescent="0.3">
      <c r="A11" s="5" t="s">
        <v>4</v>
      </c>
      <c r="B11" s="5">
        <v>4000</v>
      </c>
      <c r="C11" s="5">
        <v>5</v>
      </c>
    </row>
    <row r="15" spans="1:4" x14ac:dyDescent="0.3">
      <c r="A15" t="s">
        <v>22</v>
      </c>
    </row>
    <row r="17" spans="1:12" x14ac:dyDescent="0.3">
      <c r="A17" s="6" t="s">
        <v>23</v>
      </c>
      <c r="B17" s="7"/>
      <c r="C17" s="7"/>
      <c r="D17" s="7"/>
      <c r="E17" s="7"/>
      <c r="F17" s="7"/>
      <c r="G17" s="7"/>
      <c r="H17" s="7"/>
      <c r="I17" s="7"/>
    </row>
    <row r="18" spans="1:12" x14ac:dyDescent="0.3">
      <c r="A18" s="7" t="s">
        <v>25</v>
      </c>
      <c r="B18" s="7"/>
      <c r="C18" s="7"/>
      <c r="D18" s="7"/>
      <c r="E18" s="7"/>
      <c r="F18" s="7"/>
      <c r="G18" s="7"/>
      <c r="H18" s="7"/>
      <c r="I18" s="7"/>
    </row>
    <row r="19" spans="1:12" x14ac:dyDescent="0.3">
      <c r="A19" s="7" t="s">
        <v>26</v>
      </c>
      <c r="B19" s="7"/>
      <c r="C19" s="7"/>
      <c r="D19" s="7"/>
      <c r="E19" s="7"/>
      <c r="F19" s="7"/>
      <c r="G19" s="7"/>
      <c r="H19" s="7"/>
      <c r="I19" s="7"/>
    </row>
    <row r="20" spans="1:12" x14ac:dyDescent="0.3">
      <c r="A20" s="7" t="s">
        <v>27</v>
      </c>
      <c r="B20" s="7"/>
      <c r="C20" s="7"/>
      <c r="D20" s="7"/>
      <c r="E20" s="7"/>
      <c r="F20" s="7"/>
      <c r="G20" s="7"/>
      <c r="H20" s="7"/>
      <c r="I20" s="7"/>
    </row>
    <row r="21" spans="1:12" x14ac:dyDescent="0.3">
      <c r="A21" s="7" t="s">
        <v>31</v>
      </c>
      <c r="B21" s="7"/>
      <c r="C21" s="7"/>
      <c r="D21" s="7"/>
      <c r="E21" s="7"/>
      <c r="F21" s="7"/>
      <c r="G21" s="7"/>
      <c r="H21" s="7"/>
      <c r="I21" s="7"/>
    </row>
    <row r="23" spans="1:12" x14ac:dyDescent="0.3">
      <c r="A23" s="8" t="s">
        <v>28</v>
      </c>
      <c r="B23" s="9"/>
      <c r="C23" s="9"/>
      <c r="D23" s="9"/>
      <c r="E23" s="9"/>
      <c r="F23" s="9"/>
      <c r="G23" s="9"/>
      <c r="H23" s="9"/>
      <c r="I23" s="9"/>
      <c r="J23" s="9"/>
    </row>
    <row r="24" spans="1:12" x14ac:dyDescent="0.3">
      <c r="A24" s="9" t="s">
        <v>29</v>
      </c>
      <c r="B24" s="9"/>
      <c r="C24" s="9"/>
      <c r="D24" s="9"/>
      <c r="E24" s="9"/>
      <c r="F24" s="9"/>
      <c r="G24" s="9"/>
      <c r="H24" s="9"/>
      <c r="I24" s="9"/>
      <c r="J24" s="9"/>
    </row>
    <row r="25" spans="1:12" x14ac:dyDescent="0.3">
      <c r="A25" s="9" t="s">
        <v>30</v>
      </c>
      <c r="B25" s="9"/>
      <c r="C25" s="9"/>
      <c r="D25" s="9"/>
      <c r="E25" s="9"/>
      <c r="F25" s="9"/>
      <c r="G25" s="9"/>
      <c r="H25" s="9"/>
      <c r="I25" s="9"/>
      <c r="J25" s="9"/>
    </row>
    <row r="26" spans="1:12" x14ac:dyDescent="0.3">
      <c r="A26" s="9" t="s">
        <v>32</v>
      </c>
      <c r="B26" s="9"/>
      <c r="C26" s="9"/>
      <c r="D26" s="9"/>
      <c r="E26" s="9"/>
      <c r="F26" s="9"/>
      <c r="G26" s="9"/>
      <c r="H26" s="9"/>
      <c r="I26" s="9"/>
      <c r="J26" s="9"/>
    </row>
    <row r="29" spans="1:12" x14ac:dyDescent="0.3">
      <c r="A29" t="s">
        <v>33</v>
      </c>
    </row>
    <row r="31" spans="1:12" x14ac:dyDescent="0.3">
      <c r="A31" s="5" t="str">
        <f t="shared" ref="A31:C36" si="0">A6</f>
        <v>Client</v>
      </c>
      <c r="B31" s="5" t="str">
        <f t="shared" si="0"/>
        <v>Total Patient Population</v>
      </c>
      <c r="C31" s="5" t="str">
        <f t="shared" si="0"/>
        <v>Strategic Priority</v>
      </c>
      <c r="D31" s="5" t="s">
        <v>10</v>
      </c>
      <c r="E31" s="5" t="s">
        <v>11</v>
      </c>
      <c r="F31" s="5" t="s">
        <v>12</v>
      </c>
      <c r="G31" s="5" t="s">
        <v>13</v>
      </c>
      <c r="H31" s="5" t="s">
        <v>14</v>
      </c>
      <c r="I31" s="5" t="s">
        <v>15</v>
      </c>
      <c r="J31" s="5" t="s">
        <v>16</v>
      </c>
      <c r="K31" s="5" t="s">
        <v>17</v>
      </c>
      <c r="L31" s="10" t="s">
        <v>34</v>
      </c>
    </row>
    <row r="32" spans="1:12" x14ac:dyDescent="0.3">
      <c r="A32" s="7" t="str">
        <f t="shared" si="0"/>
        <v>Tennant</v>
      </c>
      <c r="B32" s="7">
        <f t="shared" si="0"/>
        <v>5000</v>
      </c>
      <c r="C32" s="7">
        <f t="shared" si="0"/>
        <v>1</v>
      </c>
      <c r="D32" s="7">
        <v>3000</v>
      </c>
      <c r="E32" s="7">
        <v>2000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10">
        <f>SUM(D32:K32)</f>
        <v>5000</v>
      </c>
    </row>
    <row r="33" spans="1:12" x14ac:dyDescent="0.3">
      <c r="A33" s="7" t="str">
        <f t="shared" si="0"/>
        <v>Tate</v>
      </c>
      <c r="B33" s="7">
        <f t="shared" si="0"/>
        <v>12000</v>
      </c>
      <c r="C33" s="7">
        <f t="shared" si="0"/>
        <v>2</v>
      </c>
      <c r="D33" s="7">
        <v>0</v>
      </c>
      <c r="E33" s="7">
        <v>0</v>
      </c>
      <c r="F33" s="7">
        <v>1000</v>
      </c>
      <c r="G33" s="7">
        <v>3000</v>
      </c>
      <c r="H33" s="7">
        <v>1000</v>
      </c>
      <c r="I33" s="7">
        <v>2000</v>
      </c>
      <c r="J33" s="7">
        <v>1000</v>
      </c>
      <c r="K33" s="7">
        <v>3000</v>
      </c>
      <c r="L33" s="10">
        <f t="shared" ref="L33:L36" si="1">SUM(D33:K33)</f>
        <v>11000</v>
      </c>
    </row>
    <row r="34" spans="1:12" x14ac:dyDescent="0.3">
      <c r="A34" s="9" t="str">
        <f t="shared" si="0"/>
        <v>Eccleston</v>
      </c>
      <c r="B34" s="9">
        <f t="shared" si="0"/>
        <v>9000</v>
      </c>
      <c r="C34" s="9">
        <f t="shared" si="0"/>
        <v>3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10">
        <f t="shared" si="1"/>
        <v>0</v>
      </c>
    </row>
    <row r="35" spans="1:12" x14ac:dyDescent="0.3">
      <c r="A35" s="9" t="str">
        <f t="shared" si="0"/>
        <v>Whittaker</v>
      </c>
      <c r="B35" s="9">
        <f t="shared" si="0"/>
        <v>8000</v>
      </c>
      <c r="C35" s="9">
        <f t="shared" si="0"/>
        <v>4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10">
        <f t="shared" si="1"/>
        <v>0</v>
      </c>
    </row>
    <row r="36" spans="1:12" x14ac:dyDescent="0.3">
      <c r="A36" s="9" t="str">
        <f t="shared" si="0"/>
        <v>Capaldi</v>
      </c>
      <c r="B36" s="9">
        <f t="shared" si="0"/>
        <v>4000</v>
      </c>
      <c r="C36" s="9">
        <f t="shared" si="0"/>
        <v>5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10">
        <f t="shared" si="1"/>
        <v>0</v>
      </c>
    </row>
    <row r="37" spans="1:12" x14ac:dyDescent="0.3">
      <c r="C37" s="10" t="s">
        <v>34</v>
      </c>
      <c r="D37" s="10">
        <f>SUM(D32:D36)</f>
        <v>3000</v>
      </c>
      <c r="E37" s="10">
        <f t="shared" ref="E37:K37" si="2">SUM(E32:E36)</f>
        <v>2000</v>
      </c>
      <c r="F37" s="10">
        <f t="shared" si="2"/>
        <v>1000</v>
      </c>
      <c r="G37" s="10">
        <f t="shared" si="2"/>
        <v>3000</v>
      </c>
      <c r="H37" s="10">
        <f t="shared" si="2"/>
        <v>1000</v>
      </c>
      <c r="I37" s="10">
        <f t="shared" si="2"/>
        <v>2000</v>
      </c>
      <c r="J37" s="10">
        <f t="shared" si="2"/>
        <v>1000</v>
      </c>
      <c r="K37" s="10">
        <f t="shared" si="2"/>
        <v>3000</v>
      </c>
    </row>
  </sheetData>
  <sortState xmlns:xlrd2="http://schemas.microsoft.com/office/spreadsheetml/2017/richdata2" ref="A7:C12">
    <sortCondition ref="C6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02F9A-52BA-406B-B109-4C57D9E1059C}">
  <sheetPr codeName="Sheet2"/>
  <dimension ref="A1:G53"/>
  <sheetViews>
    <sheetView workbookViewId="0">
      <selection activeCell="J15" sqref="J15"/>
    </sheetView>
  </sheetViews>
  <sheetFormatPr defaultRowHeight="14.4" x14ac:dyDescent="0.3"/>
  <cols>
    <col min="1" max="1" width="7.44140625" bestFit="1" customWidth="1"/>
    <col min="2" max="2" width="12.5546875" bestFit="1" customWidth="1"/>
    <col min="5" max="5" width="20.6640625" bestFit="1" customWidth="1"/>
    <col min="6" max="6" width="23.44140625" bestFit="1" customWidth="1"/>
    <col min="7" max="7" width="4.6640625" bestFit="1" customWidth="1"/>
  </cols>
  <sheetData>
    <row r="1" spans="1:7" x14ac:dyDescent="0.3">
      <c r="A1" s="1" t="s">
        <v>8</v>
      </c>
      <c r="B1" s="1" t="s">
        <v>9</v>
      </c>
      <c r="E1" s="1" t="s">
        <v>18</v>
      </c>
      <c r="F1" s="1" t="s">
        <v>19</v>
      </c>
      <c r="G1" s="1"/>
    </row>
    <row r="2" spans="1:7" x14ac:dyDescent="0.3">
      <c r="A2" t="s">
        <v>10</v>
      </c>
      <c r="B2">
        <v>3000</v>
      </c>
      <c r="E2" t="s">
        <v>3</v>
      </c>
      <c r="F2" t="str" cm="1">
        <f t="array" ref="F2">returnClientName('Client Profiles'!A7:A11,'Client Profiles'!B7:B11,'Quarterly-Max-Capacity'!B2)</f>
        <v>Tennant</v>
      </c>
    </row>
    <row r="3" spans="1:7" x14ac:dyDescent="0.3">
      <c r="A3" t="s">
        <v>11</v>
      </c>
      <c r="B3">
        <v>2000</v>
      </c>
      <c r="E3" t="s">
        <v>3</v>
      </c>
      <c r="F3" t="str" cm="1">
        <f t="array" ref="F3">returnClientName('Client Profiles'!A7:A11,'Client Profiles'!B7:B11,'Quarterly-Max-Capacity'!B2:B3)</f>
        <v>Tennant</v>
      </c>
    </row>
    <row r="4" spans="1:7" x14ac:dyDescent="0.3">
      <c r="A4" t="s">
        <v>12</v>
      </c>
      <c r="B4">
        <v>1000</v>
      </c>
      <c r="E4" t="s">
        <v>7</v>
      </c>
      <c r="F4" t="str" cm="1">
        <f t="array" ref="F4">returnClientName('Client Profiles'!A7:A11,'Client Profiles'!B7:B11,'Quarterly-Max-Capacity'!B2:B4)</f>
        <v>Tate</v>
      </c>
    </row>
    <row r="5" spans="1:7" x14ac:dyDescent="0.3">
      <c r="A5" t="s">
        <v>13</v>
      </c>
      <c r="B5">
        <v>3000</v>
      </c>
      <c r="E5" t="s">
        <v>7</v>
      </c>
      <c r="F5" t="str" cm="1">
        <f t="array" ref="F5">returnClientName('Client Profiles'!A7:A11,'Client Profiles'!B7:B11,'Quarterly-Max-Capacity'!B2:B5)</f>
        <v>Tate</v>
      </c>
    </row>
    <row r="6" spans="1:7" x14ac:dyDescent="0.3">
      <c r="A6" t="s">
        <v>14</v>
      </c>
      <c r="B6">
        <v>1000</v>
      </c>
      <c r="E6" t="s">
        <v>7</v>
      </c>
      <c r="F6" t="str" cm="1">
        <f t="array" ref="F6">returnClientName('Client Profiles'!A7:A11,'Client Profiles'!B7:B11,'Quarterly-Max-Capacity'!B2:B6)</f>
        <v>Tate</v>
      </c>
    </row>
    <row r="7" spans="1:7" x14ac:dyDescent="0.3">
      <c r="A7" t="s">
        <v>15</v>
      </c>
      <c r="B7">
        <v>2000</v>
      </c>
      <c r="E7" t="s">
        <v>7</v>
      </c>
      <c r="F7" t="str" cm="1">
        <f t="array" ref="F7">returnClientName('Client Profiles'!A7:A11,'Client Profiles'!B7:B11,'Quarterly-Max-Capacity'!B2:B7)</f>
        <v>Tate</v>
      </c>
    </row>
    <row r="8" spans="1:7" x14ac:dyDescent="0.3">
      <c r="A8" t="s">
        <v>16</v>
      </c>
      <c r="B8">
        <v>1000</v>
      </c>
      <c r="E8" t="s">
        <v>7</v>
      </c>
      <c r="F8" t="str" cm="1">
        <f t="array" ref="F8">returnClientName('Client Profiles'!A7:A11,'Client Profiles'!B7:B11,'Quarterly-Max-Capacity'!B2:B8)</f>
        <v>Tate</v>
      </c>
    </row>
    <row r="9" spans="1:7" x14ac:dyDescent="0.3">
      <c r="A9" t="s">
        <v>17</v>
      </c>
      <c r="B9">
        <v>3000</v>
      </c>
      <c r="E9" t="s">
        <v>7</v>
      </c>
      <c r="F9" t="str" cm="1">
        <f t="array" ref="F9">returnClientName('Client Profiles'!A7:A11,'Client Profiles'!B7:B11,'Quarterly-Max-Capacity'!B2:B9)</f>
        <v>Tate</v>
      </c>
    </row>
    <row r="12" spans="1:7" x14ac:dyDescent="0.3">
      <c r="A12" t="s">
        <v>36</v>
      </c>
    </row>
    <row r="14" spans="1:7" x14ac:dyDescent="0.3">
      <c r="A14" t="s">
        <v>39</v>
      </c>
    </row>
    <row r="15" spans="1:7" x14ac:dyDescent="0.3">
      <c r="A15" t="s">
        <v>38</v>
      </c>
    </row>
    <row r="17" spans="1:1" x14ac:dyDescent="0.3">
      <c r="A17" t="s">
        <v>37</v>
      </c>
    </row>
    <row r="53" spans="1:1" x14ac:dyDescent="0.3">
      <c r="A53" t="s">
        <v>37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66DE5-C6BD-4EAE-885F-3C902A4A0903}">
  <sheetPr codeName="Sheet3"/>
  <dimension ref="A1:R29"/>
  <sheetViews>
    <sheetView tabSelected="1" workbookViewId="0">
      <selection activeCell="O19" sqref="O19"/>
    </sheetView>
  </sheetViews>
  <sheetFormatPr defaultRowHeight="14.4" x14ac:dyDescent="0.3"/>
  <cols>
    <col min="1" max="1" width="16.33203125" customWidth="1"/>
    <col min="2" max="2" width="20.88671875" bestFit="1" customWidth="1"/>
    <col min="3" max="3" width="14.5546875" bestFit="1" customWidth="1"/>
    <col min="4" max="4" width="14.5546875" customWidth="1"/>
  </cols>
  <sheetData>
    <row r="1" spans="1:15" ht="25.8" x14ac:dyDescent="0.5">
      <c r="A1" s="3" t="s">
        <v>35</v>
      </c>
    </row>
    <row r="4" spans="1:15" x14ac:dyDescent="0.3">
      <c r="A4" t="s">
        <v>40</v>
      </c>
      <c r="B4">
        <f xml:space="preserve"> COUNT(C10:C14)</f>
        <v>5</v>
      </c>
    </row>
    <row r="5" spans="1:15" x14ac:dyDescent="0.3">
      <c r="A5" t="s">
        <v>41</v>
      </c>
      <c r="B5">
        <f>SUM(C10:C14)</f>
        <v>15</v>
      </c>
    </row>
    <row r="6" spans="1:15" x14ac:dyDescent="0.3">
      <c r="A6" t="s">
        <v>43</v>
      </c>
      <c r="B6">
        <f>MAX(C10:C14)</f>
        <v>5</v>
      </c>
    </row>
    <row r="7" spans="1:15" x14ac:dyDescent="0.3">
      <c r="E7" s="5" t="s">
        <v>10</v>
      </c>
      <c r="F7" s="5" t="s">
        <v>11</v>
      </c>
      <c r="G7" s="5" t="s">
        <v>12</v>
      </c>
      <c r="H7" s="5" t="s">
        <v>13</v>
      </c>
      <c r="I7" s="5" t="s">
        <v>14</v>
      </c>
      <c r="J7" s="5" t="s">
        <v>15</v>
      </c>
      <c r="K7" s="5" t="s">
        <v>16</v>
      </c>
      <c r="L7" s="5" t="s">
        <v>44</v>
      </c>
      <c r="M7" s="5" t="s">
        <v>45</v>
      </c>
    </row>
    <row r="8" spans="1:15" x14ac:dyDescent="0.3">
      <c r="E8" s="5">
        <v>3000</v>
      </c>
      <c r="F8" s="5">
        <v>2000</v>
      </c>
      <c r="G8" s="5">
        <v>1000</v>
      </c>
      <c r="H8" s="5">
        <v>3000</v>
      </c>
      <c r="I8" s="5">
        <v>1000</v>
      </c>
      <c r="J8" s="5">
        <v>2000</v>
      </c>
      <c r="K8" s="5">
        <v>1000</v>
      </c>
      <c r="L8" s="5">
        <v>2000</v>
      </c>
      <c r="M8" s="5">
        <v>1000</v>
      </c>
      <c r="O8" s="10" t="s">
        <v>34</v>
      </c>
    </row>
    <row r="9" spans="1:15" x14ac:dyDescent="0.3">
      <c r="A9" s="5" t="s">
        <v>0</v>
      </c>
      <c r="B9" s="5" t="s">
        <v>1</v>
      </c>
      <c r="C9" s="5" t="s">
        <v>2</v>
      </c>
      <c r="D9" t="s">
        <v>42</v>
      </c>
      <c r="O9" s="10"/>
    </row>
    <row r="10" spans="1:15" x14ac:dyDescent="0.3">
      <c r="A10" s="5" t="s">
        <v>3</v>
      </c>
      <c r="B10" s="5">
        <v>5000</v>
      </c>
      <c r="C10" s="5">
        <v>1</v>
      </c>
      <c r="D10">
        <f>(B$6-C10+1)/B$5</f>
        <v>0.33333333333333331</v>
      </c>
      <c r="E10" s="7">
        <f>FLOOR(E$8*D10+0.5,1)</f>
        <v>1000</v>
      </c>
      <c r="F10" s="7">
        <f>FLOOR(F$8*D10+0.5,1)</f>
        <v>667</v>
      </c>
      <c r="G10" s="7">
        <f>FLOOR(G$8*D10+0.5,1)</f>
        <v>333</v>
      </c>
      <c r="H10" s="7">
        <f>FLOOR(H$8*D10+0.5,1)</f>
        <v>1000</v>
      </c>
      <c r="I10" s="7">
        <f>FLOOR(I$8*D10+0.5,1)</f>
        <v>333</v>
      </c>
      <c r="J10" s="7">
        <f>FLOOR(J$8*D10+0.5,1)</f>
        <v>667</v>
      </c>
      <c r="K10" s="7">
        <f>FLOOR(K$8*D10+0.5,1)</f>
        <v>333</v>
      </c>
      <c r="L10" s="7">
        <f>FLOOR(L$8*D10+0.5,1)</f>
        <v>667</v>
      </c>
      <c r="M10" s="7">
        <v>0</v>
      </c>
      <c r="O10" s="10">
        <f>SUM(E10:M10)</f>
        <v>5000</v>
      </c>
    </row>
    <row r="11" spans="1:15" x14ac:dyDescent="0.3">
      <c r="A11" s="5" t="s">
        <v>7</v>
      </c>
      <c r="B11" s="5">
        <v>12000</v>
      </c>
      <c r="C11" s="5">
        <v>2</v>
      </c>
      <c r="D11">
        <f t="shared" ref="D11:D14" si="0">(B$6-C11+1)/B$5</f>
        <v>0.26666666666666666</v>
      </c>
      <c r="E11" s="7">
        <f t="shared" ref="E11:E14" si="1">FLOOR(E$8*D11+0.5,1)</f>
        <v>800</v>
      </c>
      <c r="F11" s="7">
        <f t="shared" ref="F11:F14" si="2">FLOOR(F$8*D11+0.5,1)</f>
        <v>533</v>
      </c>
      <c r="G11" s="7">
        <f t="shared" ref="G11:G14" si="3">FLOOR(G$8*D11+0.5,1)</f>
        <v>267</v>
      </c>
      <c r="H11" s="7">
        <f t="shared" ref="H11:H14" si="4">FLOOR(H$8*D11+0.5,1)</f>
        <v>800</v>
      </c>
      <c r="I11" s="7">
        <f t="shared" ref="I11:I14" si="5">FLOOR(I$8*D11+0.5,1)</f>
        <v>267</v>
      </c>
      <c r="J11" s="7">
        <f t="shared" ref="J11:J14" si="6">FLOOR(J$8*D11+0.5,1)</f>
        <v>533</v>
      </c>
      <c r="K11" s="7">
        <f t="shared" ref="K11:K14" si="7">FLOOR(K$8*D11+0.5,1)</f>
        <v>267</v>
      </c>
      <c r="L11" s="7">
        <f t="shared" ref="L11:L14" si="8">FLOOR(L$8*D11+0.5,1)</f>
        <v>533</v>
      </c>
      <c r="M11" s="7">
        <f>0.4*1000</f>
        <v>400</v>
      </c>
      <c r="O11" s="10">
        <f>SUM(E11:M11)</f>
        <v>4400</v>
      </c>
    </row>
    <row r="12" spans="1:15" x14ac:dyDescent="0.3">
      <c r="A12" s="5" t="s">
        <v>6</v>
      </c>
      <c r="B12" s="5">
        <v>9000</v>
      </c>
      <c r="C12" s="5">
        <v>3</v>
      </c>
      <c r="D12">
        <f t="shared" si="0"/>
        <v>0.2</v>
      </c>
      <c r="E12" s="7">
        <f t="shared" si="1"/>
        <v>600</v>
      </c>
      <c r="F12" s="7">
        <f t="shared" si="2"/>
        <v>400</v>
      </c>
      <c r="G12" s="7">
        <f t="shared" si="3"/>
        <v>200</v>
      </c>
      <c r="H12" s="7">
        <f t="shared" si="4"/>
        <v>600</v>
      </c>
      <c r="I12" s="7">
        <f t="shared" si="5"/>
        <v>200</v>
      </c>
      <c r="J12" s="7">
        <f t="shared" si="6"/>
        <v>400</v>
      </c>
      <c r="K12" s="7">
        <f t="shared" si="7"/>
        <v>200</v>
      </c>
      <c r="L12" s="7">
        <f t="shared" si="8"/>
        <v>400</v>
      </c>
      <c r="M12" s="7">
        <f>0.3*1000</f>
        <v>300</v>
      </c>
      <c r="O12" s="10">
        <f>SUM(E12:M12)</f>
        <v>3300</v>
      </c>
    </row>
    <row r="13" spans="1:15" x14ac:dyDescent="0.3">
      <c r="A13" s="5" t="s">
        <v>5</v>
      </c>
      <c r="B13" s="5">
        <v>8000</v>
      </c>
      <c r="C13" s="5">
        <v>4</v>
      </c>
      <c r="D13">
        <f t="shared" si="0"/>
        <v>0.13333333333333333</v>
      </c>
      <c r="E13" s="7">
        <f t="shared" si="1"/>
        <v>400</v>
      </c>
      <c r="F13" s="7">
        <f t="shared" si="2"/>
        <v>267</v>
      </c>
      <c r="G13" s="7">
        <f t="shared" si="3"/>
        <v>133</v>
      </c>
      <c r="H13" s="7">
        <f t="shared" si="4"/>
        <v>400</v>
      </c>
      <c r="I13" s="7">
        <f t="shared" si="5"/>
        <v>133</v>
      </c>
      <c r="J13" s="7">
        <f t="shared" si="6"/>
        <v>267</v>
      </c>
      <c r="K13" s="7">
        <f t="shared" si="7"/>
        <v>133</v>
      </c>
      <c r="L13" s="7">
        <f t="shared" si="8"/>
        <v>267</v>
      </c>
      <c r="M13" s="7">
        <f>0.2*1000</f>
        <v>200</v>
      </c>
      <c r="O13" s="10">
        <f>SUM(E13:M13)</f>
        <v>2200</v>
      </c>
    </row>
    <row r="14" spans="1:15" x14ac:dyDescent="0.3">
      <c r="A14" s="5" t="s">
        <v>4</v>
      </c>
      <c r="B14" s="5">
        <v>4000</v>
      </c>
      <c r="C14" s="5">
        <v>5</v>
      </c>
      <c r="D14">
        <f t="shared" si="0"/>
        <v>6.6666666666666666E-2</v>
      </c>
      <c r="E14" s="7">
        <f t="shared" si="1"/>
        <v>200</v>
      </c>
      <c r="F14" s="7">
        <f t="shared" si="2"/>
        <v>133</v>
      </c>
      <c r="G14" s="7">
        <f t="shared" si="3"/>
        <v>67</v>
      </c>
      <c r="H14" s="7">
        <f t="shared" si="4"/>
        <v>200</v>
      </c>
      <c r="I14" s="7">
        <f t="shared" si="5"/>
        <v>67</v>
      </c>
      <c r="J14" s="7">
        <f t="shared" si="6"/>
        <v>133</v>
      </c>
      <c r="K14" s="7">
        <f t="shared" si="7"/>
        <v>67</v>
      </c>
      <c r="L14" s="7">
        <f t="shared" si="8"/>
        <v>133</v>
      </c>
      <c r="M14" s="7">
        <f>0.1*1000</f>
        <v>100</v>
      </c>
      <c r="O14" s="10">
        <f>SUM(E14:M14)</f>
        <v>1100</v>
      </c>
    </row>
    <row r="16" spans="1:15" x14ac:dyDescent="0.3">
      <c r="D16" s="10" t="s">
        <v>34</v>
      </c>
      <c r="E16" s="10">
        <f>SUM(E10:E14)</f>
        <v>3000</v>
      </c>
      <c r="F16" s="10">
        <f t="shared" ref="F16:M16" si="9">SUM(F10:F14)</f>
        <v>2000</v>
      </c>
      <c r="G16" s="10">
        <f t="shared" si="9"/>
        <v>1000</v>
      </c>
      <c r="H16" s="10">
        <f t="shared" si="9"/>
        <v>3000</v>
      </c>
      <c r="I16" s="10">
        <f t="shared" si="9"/>
        <v>1000</v>
      </c>
      <c r="J16" s="10">
        <f t="shared" si="9"/>
        <v>2000</v>
      </c>
      <c r="K16" s="10">
        <f t="shared" si="9"/>
        <v>1000</v>
      </c>
      <c r="L16" s="10">
        <f t="shared" si="9"/>
        <v>2000</v>
      </c>
      <c r="M16" s="10">
        <f t="shared" si="9"/>
        <v>1000</v>
      </c>
    </row>
    <row r="19" spans="1:18" x14ac:dyDescent="0.3">
      <c r="A19" t="s">
        <v>46</v>
      </c>
    </row>
    <row r="20" spans="1:18" x14ac:dyDescent="0.3">
      <c r="A20" t="s">
        <v>47</v>
      </c>
    </row>
    <row r="22" spans="1:18" x14ac:dyDescent="0.3">
      <c r="A22" s="1" t="s">
        <v>48</v>
      </c>
    </row>
    <row r="23" spans="1:18" x14ac:dyDescent="0.3">
      <c r="A23" s="7" t="s">
        <v>55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x14ac:dyDescent="0.3">
      <c r="A24" s="7" t="s">
        <v>54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6" spans="1:18" x14ac:dyDescent="0.3">
      <c r="A26" s="11" t="s">
        <v>49</v>
      </c>
    </row>
    <row r="28" spans="1:18" ht="18" x14ac:dyDescent="0.35">
      <c r="D28" s="13" t="s">
        <v>52</v>
      </c>
      <c r="E28" s="14" t="s">
        <v>53</v>
      </c>
      <c r="F28" s="14"/>
      <c r="G28" s="14"/>
      <c r="H28" s="14"/>
      <c r="I28" s="12"/>
      <c r="J28" s="13" t="s">
        <v>51</v>
      </c>
      <c r="K28" s="13"/>
      <c r="L28" s="13"/>
    </row>
    <row r="29" spans="1:18" ht="18" x14ac:dyDescent="0.35">
      <c r="D29" s="13"/>
      <c r="E29" s="15" t="s">
        <v>50</v>
      </c>
      <c r="F29" s="13"/>
      <c r="G29" s="13"/>
      <c r="H29" s="13"/>
      <c r="I29" s="13"/>
      <c r="J29" s="13"/>
      <c r="K29" s="13"/>
      <c r="L29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 Profiles</vt:lpstr>
      <vt:lpstr>Quarterly-Max-Capacity</vt:lpstr>
      <vt:lpstr>Strategy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Mane</dc:creator>
  <cp:lastModifiedBy>Abhi Mane</cp:lastModifiedBy>
  <dcterms:created xsi:type="dcterms:W3CDTF">2020-09-15T01:25:50Z</dcterms:created>
  <dcterms:modified xsi:type="dcterms:W3CDTF">2020-09-17T04:03:10Z</dcterms:modified>
</cp:coreProperties>
</file>