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EPAC\Desktop\KnowledgeHut\2024\2024_upGrad\Aug'24\Excel\"/>
    </mc:Choice>
  </mc:AlternateContent>
  <xr:revisionPtr revIDLastSave="0" documentId="13_ncr:1_{D0D0BD86-AE44-45D0-B307-7935C5341296}" xr6:coauthVersionLast="47" xr6:coauthVersionMax="47" xr10:uidLastSave="{00000000-0000-0000-0000-000000000000}"/>
  <bookViews>
    <workbookView xWindow="40" yWindow="20" windowWidth="14400" windowHeight="10190" activeTab="3" xr2:uid="{08FC85DC-9A3C-47EE-BB00-0B3A9F13A22F}"/>
  </bookViews>
  <sheets>
    <sheet name="Sheet1" sheetId="1" r:id="rId1"/>
    <sheet name="Vlookup" sheetId="2" r:id="rId2"/>
    <sheet name="Hlookup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0" i="4" l="1"/>
  <c r="F21" i="4"/>
  <c r="F19" i="4"/>
  <c r="E20" i="4"/>
  <c r="E21" i="4"/>
  <c r="E19" i="4"/>
  <c r="D20" i="4"/>
  <c r="D21" i="4"/>
  <c r="D19" i="4"/>
  <c r="J5" i="4"/>
  <c r="J6" i="4"/>
  <c r="J7" i="4"/>
  <c r="J8" i="4"/>
  <c r="J9" i="4"/>
  <c r="J10" i="4"/>
  <c r="J11" i="4"/>
  <c r="J12" i="4"/>
  <c r="J13" i="4"/>
  <c r="J14" i="4"/>
  <c r="J4" i="4"/>
  <c r="I5" i="4"/>
  <c r="I6" i="4"/>
  <c r="I7" i="4"/>
  <c r="I8" i="4"/>
  <c r="I9" i="4"/>
  <c r="I10" i="4"/>
  <c r="I11" i="4"/>
  <c r="I12" i="4"/>
  <c r="I13" i="4"/>
  <c r="I14" i="4"/>
  <c r="I4" i="4"/>
  <c r="F5" i="4"/>
  <c r="F6" i="4"/>
  <c r="F7" i="4"/>
  <c r="F8" i="4"/>
  <c r="F9" i="4"/>
  <c r="F10" i="4"/>
  <c r="F11" i="4"/>
  <c r="F12" i="4"/>
  <c r="F13" i="4"/>
  <c r="F14" i="4"/>
  <c r="F4" i="4"/>
  <c r="H5" i="4"/>
  <c r="H6" i="4"/>
  <c r="H7" i="4"/>
  <c r="H8" i="4"/>
  <c r="H9" i="4"/>
  <c r="H10" i="4"/>
  <c r="H11" i="4"/>
  <c r="H12" i="4"/>
  <c r="H13" i="4"/>
  <c r="H14" i="4"/>
  <c r="H4" i="4"/>
  <c r="E5" i="4"/>
  <c r="E6" i="4"/>
  <c r="E7" i="4"/>
  <c r="E8" i="4"/>
  <c r="E9" i="4"/>
  <c r="E10" i="4"/>
  <c r="E11" i="4"/>
  <c r="E12" i="4"/>
  <c r="E13" i="4"/>
  <c r="E14" i="4"/>
  <c r="E4" i="4"/>
  <c r="G6" i="4"/>
  <c r="G7" i="4"/>
  <c r="G8" i="4"/>
  <c r="G9" i="4"/>
  <c r="G10" i="4"/>
  <c r="G11" i="4"/>
  <c r="G12" i="4"/>
  <c r="G13" i="4"/>
  <c r="G14" i="4"/>
  <c r="G5" i="4"/>
  <c r="G4" i="4"/>
  <c r="D5" i="4"/>
  <c r="D6" i="4"/>
  <c r="D7" i="4"/>
  <c r="D8" i="4"/>
  <c r="D9" i="4"/>
  <c r="D10" i="4"/>
  <c r="D11" i="4"/>
  <c r="D12" i="4"/>
  <c r="D13" i="4"/>
  <c r="D14" i="4"/>
  <c r="D4" i="4"/>
  <c r="C5" i="4"/>
  <c r="C6" i="4"/>
  <c r="C7" i="4"/>
  <c r="C8" i="4"/>
  <c r="C9" i="4"/>
  <c r="C10" i="4"/>
  <c r="C11" i="4"/>
  <c r="C12" i="4"/>
  <c r="C13" i="4"/>
  <c r="C14" i="4"/>
  <c r="C4" i="4"/>
  <c r="G13" i="3"/>
  <c r="D13" i="3"/>
  <c r="E13" i="3"/>
  <c r="C13" i="3"/>
  <c r="E35" i="2"/>
  <c r="J20" i="2"/>
  <c r="J21" i="2"/>
  <c r="J22" i="2"/>
  <c r="J23" i="2"/>
  <c r="J24" i="2"/>
  <c r="J25" i="2"/>
  <c r="J26" i="2"/>
  <c r="J27" i="2"/>
  <c r="J28" i="2"/>
  <c r="J29" i="2"/>
  <c r="J19" i="2"/>
  <c r="B20" i="2"/>
  <c r="C20" i="2"/>
  <c r="D20" i="2"/>
  <c r="E20" i="2"/>
  <c r="F20" i="2"/>
  <c r="G20" i="2"/>
  <c r="H20" i="2"/>
  <c r="I20" i="2"/>
  <c r="B21" i="2"/>
  <c r="C21" i="2"/>
  <c r="D21" i="2"/>
  <c r="E21" i="2"/>
  <c r="F21" i="2"/>
  <c r="G21" i="2"/>
  <c r="H21" i="2"/>
  <c r="I21" i="2"/>
  <c r="B22" i="2"/>
  <c r="C22" i="2"/>
  <c r="D22" i="2"/>
  <c r="E22" i="2"/>
  <c r="F22" i="2"/>
  <c r="G22" i="2"/>
  <c r="H22" i="2"/>
  <c r="I22" i="2"/>
  <c r="B23" i="2"/>
  <c r="C23" i="2"/>
  <c r="D23" i="2"/>
  <c r="E23" i="2"/>
  <c r="F23" i="2"/>
  <c r="G23" i="2"/>
  <c r="H23" i="2"/>
  <c r="I23" i="2"/>
  <c r="B24" i="2"/>
  <c r="C24" i="2"/>
  <c r="D24" i="2"/>
  <c r="E24" i="2"/>
  <c r="F24" i="2"/>
  <c r="G24" i="2"/>
  <c r="H24" i="2"/>
  <c r="I24" i="2"/>
  <c r="B25" i="2"/>
  <c r="C25" i="2"/>
  <c r="D25" i="2"/>
  <c r="E25" i="2"/>
  <c r="F25" i="2"/>
  <c r="G25" i="2"/>
  <c r="H25" i="2"/>
  <c r="I25" i="2"/>
  <c r="B26" i="2"/>
  <c r="C26" i="2"/>
  <c r="D26" i="2"/>
  <c r="E26" i="2"/>
  <c r="F26" i="2"/>
  <c r="G26" i="2"/>
  <c r="H26" i="2"/>
  <c r="I26" i="2"/>
  <c r="B27" i="2"/>
  <c r="C27" i="2"/>
  <c r="D27" i="2"/>
  <c r="E27" i="2"/>
  <c r="F27" i="2"/>
  <c r="G27" i="2"/>
  <c r="H27" i="2"/>
  <c r="I27" i="2"/>
  <c r="B28" i="2"/>
  <c r="C28" i="2"/>
  <c r="D28" i="2"/>
  <c r="E28" i="2"/>
  <c r="F28" i="2"/>
  <c r="G28" i="2"/>
  <c r="H28" i="2"/>
  <c r="I28" i="2"/>
  <c r="B29" i="2"/>
  <c r="C29" i="2"/>
  <c r="D29" i="2"/>
  <c r="E29" i="2"/>
  <c r="F29" i="2"/>
  <c r="G29" i="2"/>
  <c r="H29" i="2"/>
  <c r="I29" i="2"/>
  <c r="C19" i="2"/>
  <c r="D19" i="2"/>
  <c r="E19" i="2"/>
  <c r="F19" i="2"/>
  <c r="G19" i="2"/>
  <c r="H19" i="2"/>
  <c r="I19" i="2"/>
  <c r="B19" i="2"/>
  <c r="C16" i="2"/>
  <c r="D16" i="2"/>
  <c r="E16" i="2"/>
  <c r="F16" i="2"/>
  <c r="G16" i="2"/>
  <c r="H16" i="2"/>
  <c r="I16" i="2"/>
  <c r="B16" i="2"/>
  <c r="B5" i="2"/>
  <c r="C5" i="2"/>
  <c r="D5" i="2"/>
  <c r="E5" i="2"/>
  <c r="F5" i="2"/>
  <c r="G5" i="2"/>
  <c r="H5" i="2"/>
  <c r="I5" i="2"/>
  <c r="B6" i="2"/>
  <c r="C6" i="2"/>
  <c r="D6" i="2"/>
  <c r="E6" i="2"/>
  <c r="F6" i="2"/>
  <c r="G6" i="2"/>
  <c r="H6" i="2"/>
  <c r="I6" i="2"/>
  <c r="B7" i="2"/>
  <c r="C7" i="2"/>
  <c r="D7" i="2"/>
  <c r="E7" i="2"/>
  <c r="F7" i="2"/>
  <c r="G7" i="2"/>
  <c r="H7" i="2"/>
  <c r="I7" i="2"/>
  <c r="B8" i="2"/>
  <c r="C8" i="2"/>
  <c r="D8" i="2"/>
  <c r="E8" i="2"/>
  <c r="F8" i="2"/>
  <c r="G8" i="2"/>
  <c r="H8" i="2"/>
  <c r="I8" i="2"/>
  <c r="B9" i="2"/>
  <c r="C9" i="2"/>
  <c r="D9" i="2"/>
  <c r="E9" i="2"/>
  <c r="F9" i="2"/>
  <c r="G9" i="2"/>
  <c r="H9" i="2"/>
  <c r="I9" i="2"/>
  <c r="B10" i="2"/>
  <c r="C10" i="2"/>
  <c r="D10" i="2"/>
  <c r="E10" i="2"/>
  <c r="F10" i="2"/>
  <c r="G10" i="2"/>
  <c r="H10" i="2"/>
  <c r="I10" i="2"/>
  <c r="B11" i="2"/>
  <c r="C11" i="2"/>
  <c r="D11" i="2"/>
  <c r="E11" i="2"/>
  <c r="F11" i="2"/>
  <c r="G11" i="2"/>
  <c r="H11" i="2"/>
  <c r="I11" i="2"/>
  <c r="B12" i="2"/>
  <c r="C12" i="2"/>
  <c r="D12" i="2"/>
  <c r="E12" i="2"/>
  <c r="F12" i="2"/>
  <c r="G12" i="2"/>
  <c r="H12" i="2"/>
  <c r="I12" i="2"/>
  <c r="B13" i="2"/>
  <c r="C13" i="2"/>
  <c r="D13" i="2"/>
  <c r="E13" i="2"/>
  <c r="F13" i="2"/>
  <c r="G13" i="2"/>
  <c r="H13" i="2"/>
  <c r="I13" i="2"/>
  <c r="B14" i="2"/>
  <c r="C14" i="2"/>
  <c r="D14" i="2"/>
  <c r="E14" i="2"/>
  <c r="F14" i="2"/>
  <c r="G14" i="2"/>
  <c r="H14" i="2"/>
  <c r="I14" i="2"/>
  <c r="I4" i="2"/>
  <c r="H4" i="2"/>
  <c r="G4" i="2"/>
  <c r="F4" i="2"/>
  <c r="E4" i="2"/>
  <c r="D4" i="2"/>
  <c r="C4" i="2"/>
  <c r="B4" i="2"/>
  <c r="B244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<sst xmlns="http://schemas.openxmlformats.org/spreadsheetml/2006/main" count="3233" uniqueCount="1335">
  <si>
    <t>Order ID</t>
  </si>
  <si>
    <t>Order Date</t>
  </si>
  <si>
    <t>Ship Date</t>
  </si>
  <si>
    <t>Year</t>
  </si>
  <si>
    <t>Ship Mode</t>
  </si>
  <si>
    <t>Customer ID</t>
  </si>
  <si>
    <t>Customer Name</t>
  </si>
  <si>
    <t>Segment</t>
  </si>
  <si>
    <t>Country</t>
  </si>
  <si>
    <t>City</t>
  </si>
  <si>
    <t>State</t>
  </si>
  <si>
    <t>Postal Code</t>
  </si>
  <si>
    <t>Region</t>
  </si>
  <si>
    <t>Product ID</t>
  </si>
  <si>
    <t>Category</t>
  </si>
  <si>
    <t>Sub-Category</t>
  </si>
  <si>
    <t>Product Name</t>
  </si>
  <si>
    <t>Sales</t>
  </si>
  <si>
    <t>Quantity</t>
  </si>
  <si>
    <t>Discount</t>
  </si>
  <si>
    <t>Profit</t>
  </si>
  <si>
    <t>CA-2016-152156</t>
  </si>
  <si>
    <t>Second Class</t>
  </si>
  <si>
    <t>CG-12520</t>
  </si>
  <si>
    <t>Claire Gute</t>
  </si>
  <si>
    <t>Consumer</t>
  </si>
  <si>
    <t>United States</t>
  </si>
  <si>
    <t>Henderson</t>
  </si>
  <si>
    <t>Kentucky</t>
  </si>
  <si>
    <t>South</t>
  </si>
  <si>
    <t>FUR-BO-10001798</t>
  </si>
  <si>
    <t>Furniture</t>
  </si>
  <si>
    <t>Bookcases</t>
  </si>
  <si>
    <t>Bush Somerset Collection Bookcase</t>
  </si>
  <si>
    <t>Chairs</t>
  </si>
  <si>
    <t>CA-2016-138688</t>
  </si>
  <si>
    <t>DV-13045</t>
  </si>
  <si>
    <t>Darrin Van Huff</t>
  </si>
  <si>
    <t>Corporate</t>
  </si>
  <si>
    <t>Los Angeles</t>
  </si>
  <si>
    <t>California</t>
  </si>
  <si>
    <t>West</t>
  </si>
  <si>
    <t>OFF-LA-10000240</t>
  </si>
  <si>
    <t>Office Supplies</t>
  </si>
  <si>
    <t>Labels</t>
  </si>
  <si>
    <t>Self-Adhesive Address Labels for Typewriters by Universal</t>
  </si>
  <si>
    <t>US-2015-108966</t>
  </si>
  <si>
    <t>Standard Class</t>
  </si>
  <si>
    <t>SO-20335</t>
  </si>
  <si>
    <t>Sean O'Donnell</t>
  </si>
  <si>
    <t>Fort Lauderdale</t>
  </si>
  <si>
    <t>Florida</t>
  </si>
  <si>
    <t>FUR-TA-10000577</t>
  </si>
  <si>
    <t>Tables</t>
  </si>
  <si>
    <t>Bretford CR4500 Series Slim Rectangular Table</t>
  </si>
  <si>
    <t>Storage</t>
  </si>
  <si>
    <t>CA-2014-115812</t>
  </si>
  <si>
    <t>BH-11710</t>
  </si>
  <si>
    <t>Brosina Hoffman</t>
  </si>
  <si>
    <t>FUR-FU-10001487</t>
  </si>
  <si>
    <t>Furnishings</t>
  </si>
  <si>
    <t>Eldon Expressions Wood and Plastic Desk Accessories, Cherry Wood</t>
  </si>
  <si>
    <t>Art</t>
  </si>
  <si>
    <t>Technology</t>
  </si>
  <si>
    <t>Phones</t>
  </si>
  <si>
    <t>Binders</t>
  </si>
  <si>
    <t>Appliances</t>
  </si>
  <si>
    <t>FUR-TA-10001539</t>
  </si>
  <si>
    <t>Chromcraft Rectangular Conference Tables</t>
  </si>
  <si>
    <t>CA-2017-114412</t>
  </si>
  <si>
    <t>AA-10480</t>
  </si>
  <si>
    <t>Andrew Allen</t>
  </si>
  <si>
    <t>Concord</t>
  </si>
  <si>
    <t>North Carolina</t>
  </si>
  <si>
    <t>OFF-PA-10002365</t>
  </si>
  <si>
    <t>Paper</t>
  </si>
  <si>
    <t>Xerox 1967</t>
  </si>
  <si>
    <t>CA-2016-161389</t>
  </si>
  <si>
    <t>IM-15070</t>
  </si>
  <si>
    <t>Irene Maddox</t>
  </si>
  <si>
    <t>Seattle</t>
  </si>
  <si>
    <t>Washington</t>
  </si>
  <si>
    <t>OFF-BI-10003656</t>
  </si>
  <si>
    <t>Fellowes PB200 Plastic Comb Binding Machine</t>
  </si>
  <si>
    <t>US-2015-118983</t>
  </si>
  <si>
    <t>HP-14815</t>
  </si>
  <si>
    <t>Harold Pawlan</t>
  </si>
  <si>
    <t>Home Office</t>
  </si>
  <si>
    <t>Fort Worth</t>
  </si>
  <si>
    <t>Texas</t>
  </si>
  <si>
    <t>Central</t>
  </si>
  <si>
    <t>OFF-AP-10002311</t>
  </si>
  <si>
    <t>Holmes Replacement Filter for HEPA Air Cleaner, Very Large Room, HEPA Filter</t>
  </si>
  <si>
    <t>CA-2014-105893</t>
  </si>
  <si>
    <t>PK-19075</t>
  </si>
  <si>
    <t>Pete Kriz</t>
  </si>
  <si>
    <t>Madison</t>
  </si>
  <si>
    <t>Wisconsin</t>
  </si>
  <si>
    <t>OFF-ST-10004186</t>
  </si>
  <si>
    <t>Stur-D-Stor Shelving, Vertical 5-Shelf: 72"H x 36"W x 18 1/2"D</t>
  </si>
  <si>
    <t>CA-2014-167164</t>
  </si>
  <si>
    <t>AG-10270</t>
  </si>
  <si>
    <t>Alejandro Grove</t>
  </si>
  <si>
    <t>West Jordan</t>
  </si>
  <si>
    <t>Utah</t>
  </si>
  <si>
    <t>OFF-ST-10000107</t>
  </si>
  <si>
    <t>Fellowes Super Stor/Drawer</t>
  </si>
  <si>
    <t>CA-2014-143336</t>
  </si>
  <si>
    <t>ZD-21925</t>
  </si>
  <si>
    <t>Zuschuss Donatelli</t>
  </si>
  <si>
    <t>San Francisco</t>
  </si>
  <si>
    <t>OFF-AR-10003056</t>
  </si>
  <si>
    <t>Newell 341</t>
  </si>
  <si>
    <t>CA-2016-137330</t>
  </si>
  <si>
    <t>KB-16585</t>
  </si>
  <si>
    <t>Ken Black</t>
  </si>
  <si>
    <t>Fremont</t>
  </si>
  <si>
    <t>Nebraska</t>
  </si>
  <si>
    <t>OFF-AR-10000246</t>
  </si>
  <si>
    <t>Newell 318</t>
  </si>
  <si>
    <t>US-2017-156909</t>
  </si>
  <si>
    <t>SF-20065</t>
  </si>
  <si>
    <t>Sandra Flanagan</t>
  </si>
  <si>
    <t>Philadelphia</t>
  </si>
  <si>
    <t>Pennsylvania</t>
  </si>
  <si>
    <t>East</t>
  </si>
  <si>
    <t>FUR-CH-10002774</t>
  </si>
  <si>
    <t>Global Deluxe Stacking Chair, Gray</t>
  </si>
  <si>
    <t>CA-2015-106320</t>
  </si>
  <si>
    <t>EB-13870</t>
  </si>
  <si>
    <t>Emily Burns</t>
  </si>
  <si>
    <t>Orem</t>
  </si>
  <si>
    <t>CA-2016-121755</t>
  </si>
  <si>
    <t>EH-13945</t>
  </si>
  <si>
    <t>Eric Hoffmann</t>
  </si>
  <si>
    <t>OFF-BI-10001634</t>
  </si>
  <si>
    <t>Wilson Jones Active Use Binders</t>
  </si>
  <si>
    <t>Accessories</t>
  </si>
  <si>
    <t>US-2015-150630</t>
  </si>
  <si>
    <t>TB-21520</t>
  </si>
  <si>
    <t>Tracy Blumstein</t>
  </si>
  <si>
    <t>FUR-BO-10004834</t>
  </si>
  <si>
    <t>Riverside Palais Royal Lawyers Bookcase, Royale Cherry Finish</t>
  </si>
  <si>
    <t>FUR-FU-10004848</t>
  </si>
  <si>
    <t>Howard Miller 13-3/4" Diameter Brushed Chrome Round Wall Clock</t>
  </si>
  <si>
    <t>OFF-EN-10001509</t>
  </si>
  <si>
    <t>Envelopes</t>
  </si>
  <si>
    <t>Poly String Tie Envelopes</t>
  </si>
  <si>
    <t>CA-2017-107727</t>
  </si>
  <si>
    <t>MA-17560</t>
  </si>
  <si>
    <t>Matt Abelman</t>
  </si>
  <si>
    <t>Houston</t>
  </si>
  <si>
    <t>OFF-PA-10000249</t>
  </si>
  <si>
    <t>Easy-staple paper</t>
  </si>
  <si>
    <t>CA-2016-117590</t>
  </si>
  <si>
    <t>First Class</t>
  </si>
  <si>
    <t>GH-14485</t>
  </si>
  <si>
    <t>Gene Hale</t>
  </si>
  <si>
    <t>Richardson</t>
  </si>
  <si>
    <t>TEC-PH-10004977</t>
  </si>
  <si>
    <t>GE 30524EE4</t>
  </si>
  <si>
    <t>CA-2015-117415</t>
  </si>
  <si>
    <t>SN-20710</t>
  </si>
  <si>
    <t>Steve Nguyen</t>
  </si>
  <si>
    <t>OFF-EN-10002986</t>
  </si>
  <si>
    <t>#10-4 1/8" x 9 1/2" Premium Diagonal Seam Envelopes</t>
  </si>
  <si>
    <t>CA-2017-120999</t>
  </si>
  <si>
    <t>LC-16930</t>
  </si>
  <si>
    <t>Linda Cazamias</t>
  </si>
  <si>
    <t>Naperville</t>
  </si>
  <si>
    <t>Illinois</t>
  </si>
  <si>
    <t>TEC-PH-10004093</t>
  </si>
  <si>
    <t>Panasonic Kx-TS550</t>
  </si>
  <si>
    <t>CA-2016-101343</t>
  </si>
  <si>
    <t>RA-19885</t>
  </si>
  <si>
    <t>Ruben Ausman</t>
  </si>
  <si>
    <t>OFF-ST-10003479</t>
  </si>
  <si>
    <t>Eldon Base for stackable storage shelf, platinum</t>
  </si>
  <si>
    <t>CA-2017-139619</t>
  </si>
  <si>
    <t>ES-14080</t>
  </si>
  <si>
    <t>Erin Smith</t>
  </si>
  <si>
    <t>Melbourne</t>
  </si>
  <si>
    <t>OFF-ST-10003282</t>
  </si>
  <si>
    <t>Advantus 10-Drawer Portable Organizer, Chrome Metal Frame, Smoke Drawers</t>
  </si>
  <si>
    <t>CA-2016-118255</t>
  </si>
  <si>
    <t>ON-18715</t>
  </si>
  <si>
    <t>Odella Nelson</t>
  </si>
  <si>
    <t>Eagan</t>
  </si>
  <si>
    <t>Minnesota</t>
  </si>
  <si>
    <t>TEC-AC-10000171</t>
  </si>
  <si>
    <t>Verbatim 25 GB 6x Blu-ray Single Layer Recordable Disc, 25/Pack</t>
  </si>
  <si>
    <t>CA-2014-146703</t>
  </si>
  <si>
    <t>PO-18865</t>
  </si>
  <si>
    <t>Patrick O'Donnell</t>
  </si>
  <si>
    <t>Westland</t>
  </si>
  <si>
    <t>Michigan</t>
  </si>
  <si>
    <t>OFF-ST-10001713</t>
  </si>
  <si>
    <t>Gould Plastics 9-Pocket Panel Bin, 18-3/8w x 5-1/4d x 20-1/2h, Black</t>
  </si>
  <si>
    <t>CA-2016-169194</t>
  </si>
  <si>
    <t>LH-16900</t>
  </si>
  <si>
    <t>Lena Hernandez</t>
  </si>
  <si>
    <t>Dover</t>
  </si>
  <si>
    <t>Delaware</t>
  </si>
  <si>
    <t>TEC-AC-10002167</t>
  </si>
  <si>
    <t>Imation 8gb Micro Traveldrive Usb 2.0 Flash Drive</t>
  </si>
  <si>
    <t>CA-2015-115742</t>
  </si>
  <si>
    <t>DP-13000</t>
  </si>
  <si>
    <t>Darren Powers</t>
  </si>
  <si>
    <t>New Albany</t>
  </si>
  <si>
    <t>Indiana</t>
  </si>
  <si>
    <t>OFF-BI-10004410</t>
  </si>
  <si>
    <t>C-Line Peel &amp; Stick Add-On Filing Pockets, 8-3/4 x 5-1/8, 10/Pack</t>
  </si>
  <si>
    <t>CA-2016-105816</t>
  </si>
  <si>
    <t>JM-15265</t>
  </si>
  <si>
    <t>Janet Molinari</t>
  </si>
  <si>
    <t>New York City</t>
  </si>
  <si>
    <t>New York</t>
  </si>
  <si>
    <t>OFF-FA-10000304</t>
  </si>
  <si>
    <t>Fasteners</t>
  </si>
  <si>
    <t>Advantus Push Pins</t>
  </si>
  <si>
    <t>CA-2016-111682</t>
  </si>
  <si>
    <t>TB-21055</t>
  </si>
  <si>
    <t>Ted Butterfield</t>
  </si>
  <si>
    <t>Troy</t>
  </si>
  <si>
    <t>OFF-ST-10000604</t>
  </si>
  <si>
    <t>Home/Office Personal File Carts</t>
  </si>
  <si>
    <t>CA-2015-135545</t>
  </si>
  <si>
    <t>KM-16720</t>
  </si>
  <si>
    <t>Kunst Miller</t>
  </si>
  <si>
    <t>TEC-AC-10004633</t>
  </si>
  <si>
    <t>Verbatim 25 GB 6x Blu-ray Single Layer Recordable Disc, 3/Pack</t>
  </si>
  <si>
    <t>US-2015-164175</t>
  </si>
  <si>
    <t>PS-18970</t>
  </si>
  <si>
    <t>Paul Stevenson</t>
  </si>
  <si>
    <t>Chicago</t>
  </si>
  <si>
    <t>FUR-CH-10001146</t>
  </si>
  <si>
    <t>Global Value Mid-Back Manager's Chair, Gray</t>
  </si>
  <si>
    <t>CA-2014-106376</t>
  </si>
  <si>
    <t>BS-11590</t>
  </si>
  <si>
    <t>Brendan Sweed</t>
  </si>
  <si>
    <t>Gilbert</t>
  </si>
  <si>
    <t>Arizona</t>
  </si>
  <si>
    <t>OFF-AR-10002671</t>
  </si>
  <si>
    <t>Hunt BOSTON Model 1606 High-Volume Electric Pencil Sharpener, Beige</t>
  </si>
  <si>
    <t>CA-2016-119823</t>
  </si>
  <si>
    <t>KD-16270</t>
  </si>
  <si>
    <t>Karen Daniels</t>
  </si>
  <si>
    <t>Springfield</t>
  </si>
  <si>
    <t>Virginia</t>
  </si>
  <si>
    <t>OFF-PA-10000482</t>
  </si>
  <si>
    <t>Snap-A-Way Black Print Carbonless Ruled Speed Letter, Triplicate</t>
  </si>
  <si>
    <t>CA-2016-106075</t>
  </si>
  <si>
    <t>HM-14980</t>
  </si>
  <si>
    <t>Henry MacAllister</t>
  </si>
  <si>
    <t>OFF-BI-10004654</t>
  </si>
  <si>
    <t>Avery Binding System Hidden Tab Executive Style Index Sets</t>
  </si>
  <si>
    <t>CA-2017-114440</t>
  </si>
  <si>
    <t>Jackson</t>
  </si>
  <si>
    <t>OFF-PA-10004675</t>
  </si>
  <si>
    <t>Telephone Message Books with Fax/Mobile Section, 5 1/2" x 3 3/16"</t>
  </si>
  <si>
    <t>US-2015-134026</t>
  </si>
  <si>
    <t>JE-15745</t>
  </si>
  <si>
    <t>Joel Eaton</t>
  </si>
  <si>
    <t>Memphis</t>
  </si>
  <si>
    <t>Tennessee</t>
  </si>
  <si>
    <t>FUR-CH-10000513</t>
  </si>
  <si>
    <t>High-Back Leather Manager's Chair</t>
  </si>
  <si>
    <t>US-2017-118038</t>
  </si>
  <si>
    <t>KB-16600</t>
  </si>
  <si>
    <t>Ken Brennan</t>
  </si>
  <si>
    <t>OFF-BI-10004182</t>
  </si>
  <si>
    <t>Economy Binders</t>
  </si>
  <si>
    <t>US-2014-147606</t>
  </si>
  <si>
    <t>FUR-FU-10003194</t>
  </si>
  <si>
    <t>Eldon Expressions Desk Accessory, Wood Pencil Holder, Oak</t>
  </si>
  <si>
    <t>CA-2016-127208</t>
  </si>
  <si>
    <t>SC-20770</t>
  </si>
  <si>
    <t>Stewart Carmichael</t>
  </si>
  <si>
    <t>Decatur</t>
  </si>
  <si>
    <t>Alabama</t>
  </si>
  <si>
    <t>OFF-AP-10002118</t>
  </si>
  <si>
    <t>1.7 Cubic Foot Compact "Cube" Office Refrigerators</t>
  </si>
  <si>
    <t>CA-2014-139451</t>
  </si>
  <si>
    <t>DN-13690</t>
  </si>
  <si>
    <t>Duane Noonan</t>
  </si>
  <si>
    <t>OFF-AR-10002053</t>
  </si>
  <si>
    <t>Premium Writing Pencils, Soft, #2 by Central Association for the Blind</t>
  </si>
  <si>
    <t>CA-2015-149734</t>
  </si>
  <si>
    <t>JC-16105</t>
  </si>
  <si>
    <t>Julie Creighton</t>
  </si>
  <si>
    <t>Durham</t>
  </si>
  <si>
    <t>OFF-EN-10000927</t>
  </si>
  <si>
    <t>Jet-Pak Recycled Peel 'N' Seal Padded Mailers</t>
  </si>
  <si>
    <t>US-2017-119662</t>
  </si>
  <si>
    <t>CS-12400</t>
  </si>
  <si>
    <t>Christopher Schild</t>
  </si>
  <si>
    <t>OFF-ST-10003656</t>
  </si>
  <si>
    <t>Safco Industrial Wire Shelving</t>
  </si>
  <si>
    <t>CA-2017-140088</t>
  </si>
  <si>
    <t>Columbia</t>
  </si>
  <si>
    <t>South Carolina</t>
  </si>
  <si>
    <t>FUR-CH-10000863</t>
  </si>
  <si>
    <t>Novimex Swivel Fabric Task Chair</t>
  </si>
  <si>
    <t>CA-2017-155558</t>
  </si>
  <si>
    <t>PG-18895</t>
  </si>
  <si>
    <t>Paul Gonzalez</t>
  </si>
  <si>
    <t>Rochester</t>
  </si>
  <si>
    <t>TEC-AC-10001998</t>
  </si>
  <si>
    <t>Logitech LS21 Speaker System - PC Multimedia - 2.1-CH - Wired</t>
  </si>
  <si>
    <t>CA-2016-159695</t>
  </si>
  <si>
    <t>GM-14455</t>
  </si>
  <si>
    <t>Gary Mitchum</t>
  </si>
  <si>
    <t>OFF-ST-10003442</t>
  </si>
  <si>
    <t>Eldon Portable Mobile Manager</t>
  </si>
  <si>
    <t>CA-2016-109806</t>
  </si>
  <si>
    <t>JS-15685</t>
  </si>
  <si>
    <t>Jim Sink</t>
  </si>
  <si>
    <t>OFF-AR-10004930</t>
  </si>
  <si>
    <t>Turquoise Lead Holder with Pocket Clip</t>
  </si>
  <si>
    <t>CA-2015-149587</t>
  </si>
  <si>
    <t>KB-16315</t>
  </si>
  <si>
    <t>Karl Braun</t>
  </si>
  <si>
    <t>Minneapolis</t>
  </si>
  <si>
    <t>OFF-PA-10003177</t>
  </si>
  <si>
    <t>Xerox 1999</t>
  </si>
  <si>
    <t>US-2017-109484</t>
  </si>
  <si>
    <t>RB-19705</t>
  </si>
  <si>
    <t>Roger Barcio</t>
  </si>
  <si>
    <t>Portland</t>
  </si>
  <si>
    <t>Oregon</t>
  </si>
  <si>
    <t>OFF-BI-10004738</t>
  </si>
  <si>
    <t>Flexible Leather- Look Classic Collection Ring Binder</t>
  </si>
  <si>
    <t>CA-2017-161018</t>
  </si>
  <si>
    <t>PN-18775</t>
  </si>
  <si>
    <t>Parhena Norris</t>
  </si>
  <si>
    <t>FUR-FU-10000629</t>
  </si>
  <si>
    <t>9-3/4 Diameter Round Wall Clock</t>
  </si>
  <si>
    <t>CA-2017-157833</t>
  </si>
  <si>
    <t>KD-16345</t>
  </si>
  <si>
    <t>Katherine Ducich</t>
  </si>
  <si>
    <t>OFF-BI-10001721</t>
  </si>
  <si>
    <t>Trimflex Flexible Post Binders</t>
  </si>
  <si>
    <t>CA-2016-149223</t>
  </si>
  <si>
    <t>ER-13855</t>
  </si>
  <si>
    <t>Elpida Rittenbach</t>
  </si>
  <si>
    <t>Saint Paul</t>
  </si>
  <si>
    <t>OFF-AP-10000358</t>
  </si>
  <si>
    <t>Fellowes Basic Home/Office Series Surge Protectors</t>
  </si>
  <si>
    <t>CA-2016-158568</t>
  </si>
  <si>
    <t>RB-19465</t>
  </si>
  <si>
    <t>Rick Bensley</t>
  </si>
  <si>
    <t>OFF-PA-10003256</t>
  </si>
  <si>
    <t>Avery Personal Creations Heavyweight Cards</t>
  </si>
  <si>
    <t>CA-2016-129903</t>
  </si>
  <si>
    <t>GZ-14470</t>
  </si>
  <si>
    <t>Gary Zandusky</t>
  </si>
  <si>
    <t>OFF-PA-10004040</t>
  </si>
  <si>
    <t>Universal Premium White Copier/Laser Paper (20Lb. and 87 Bright)</t>
  </si>
  <si>
    <t>US-2015-156867</t>
  </si>
  <si>
    <t>LC-16870</t>
  </si>
  <si>
    <t>Lena Cacioppo</t>
  </si>
  <si>
    <t>Aurora</t>
  </si>
  <si>
    <t>Colorado</t>
  </si>
  <si>
    <t>TEC-AC-10001552</t>
  </si>
  <si>
    <t>Logitech K350 2.4Ghz Wireless Keyboard</t>
  </si>
  <si>
    <t>CA-2017-119004</t>
  </si>
  <si>
    <t>JM-15250</t>
  </si>
  <si>
    <t>Janet Martin</t>
  </si>
  <si>
    <t>Charlotte</t>
  </si>
  <si>
    <t>TEC-AC-10003499</t>
  </si>
  <si>
    <t>Memorex Mini Travel Drive 8 GB USB 2.0 Flash Drive</t>
  </si>
  <si>
    <t>CA-2015-129476</t>
  </si>
  <si>
    <t>PA-19060</t>
  </si>
  <si>
    <t>Pete Armstrong</t>
  </si>
  <si>
    <t>Orland Park</t>
  </si>
  <si>
    <t>TEC-AC-10000844</t>
  </si>
  <si>
    <t>Logitech Gaming G510s - Keyboard</t>
  </si>
  <si>
    <t>CA-2017-146780</t>
  </si>
  <si>
    <t>CV-12805</t>
  </si>
  <si>
    <t>Cynthia Voltz</t>
  </si>
  <si>
    <t>FUR-FU-10001934</t>
  </si>
  <si>
    <t>Magnifier Swing Arm Lamp</t>
  </si>
  <si>
    <t>CA-2016-128867</t>
  </si>
  <si>
    <t>CL-12565</t>
  </si>
  <si>
    <t>Clay Ludtke</t>
  </si>
  <si>
    <t>Urbandale</t>
  </si>
  <si>
    <t>Iowa</t>
  </si>
  <si>
    <t>OFF-AR-10000380</t>
  </si>
  <si>
    <t>Hunt PowerHouse Electric Pencil Sharpener, Blue</t>
  </si>
  <si>
    <t>CA-2014-115259</t>
  </si>
  <si>
    <t>RC-19960</t>
  </si>
  <si>
    <t>Ryan Crowe</t>
  </si>
  <si>
    <t>Columbus</t>
  </si>
  <si>
    <t>Ohio</t>
  </si>
  <si>
    <t>OFF-FA-10000621</t>
  </si>
  <si>
    <t>OIC Colored Binder Clips, Assorted Sizes</t>
  </si>
  <si>
    <t>CA-2015-110457</t>
  </si>
  <si>
    <t>DK-13090</t>
  </si>
  <si>
    <t>Dave Kipp</t>
  </si>
  <si>
    <t>FUR-TA-10001768</t>
  </si>
  <si>
    <t>Hon Racetrack Conference Tables</t>
  </si>
  <si>
    <t>US-2015-136476</t>
  </si>
  <si>
    <t>GG-14650</t>
  </si>
  <si>
    <t>Greg Guthrie</t>
  </si>
  <si>
    <t>Bristol</t>
  </si>
  <si>
    <t>OFF-BI-10003650</t>
  </si>
  <si>
    <t>GBC DocuBind 300 Electric Binding Machine</t>
  </si>
  <si>
    <t>CA-2016-103730</t>
  </si>
  <si>
    <t>SC-20725</t>
  </si>
  <si>
    <t>Steven Cartwright</t>
  </si>
  <si>
    <t>Wilmington</t>
  </si>
  <si>
    <t>FUR-FU-10002157</t>
  </si>
  <si>
    <t>Artistic Insta-Plaque</t>
  </si>
  <si>
    <t>US-2014-152030</t>
  </si>
  <si>
    <t>AD-10180</t>
  </si>
  <si>
    <t>Alan Dominguez</t>
  </si>
  <si>
    <t>FUR-CH-10004063</t>
  </si>
  <si>
    <t>Global Deluxe High-Back Manager's Chair</t>
  </si>
  <si>
    <t>US-2014-134614</t>
  </si>
  <si>
    <t>PF-19165</t>
  </si>
  <si>
    <t>Philip Fox</t>
  </si>
  <si>
    <t>Bloomington</t>
  </si>
  <si>
    <t>FUR-TA-10004534</t>
  </si>
  <si>
    <t>Bevis 44 x 96 Conference Tables</t>
  </si>
  <si>
    <t>US-2017-107272</t>
  </si>
  <si>
    <t>TS-21610</t>
  </si>
  <si>
    <t>Troy Staebel</t>
  </si>
  <si>
    <t>Phoenix</t>
  </si>
  <si>
    <t>OFF-BI-10003274</t>
  </si>
  <si>
    <t>Avery Durable Slant Ring Binders, No Labels</t>
  </si>
  <si>
    <t>US-2016-125969</t>
  </si>
  <si>
    <t>LS-16975</t>
  </si>
  <si>
    <t>Lindsay Shagiari</t>
  </si>
  <si>
    <t>Global Task Chair, Black</t>
  </si>
  <si>
    <t>US-2017-164147</t>
  </si>
  <si>
    <t>DW-13585</t>
  </si>
  <si>
    <t>Dorothy Wardle</t>
  </si>
  <si>
    <t>TEC-PH-10002293</t>
  </si>
  <si>
    <t>Anker 36W 4-Port USB Wall Charger Travel Power Adapter for iPhone 5s 5c 5</t>
  </si>
  <si>
    <t>CA-2016-145583</t>
  </si>
  <si>
    <t>LC-16885</t>
  </si>
  <si>
    <t>Lena Creighton</t>
  </si>
  <si>
    <t>Roseville</t>
  </si>
  <si>
    <t>OFF-PA-10001804</t>
  </si>
  <si>
    <t>Xerox 195</t>
  </si>
  <si>
    <t>Supplies</t>
  </si>
  <si>
    <t>CA-2016-110366</t>
  </si>
  <si>
    <t>JD-15895</t>
  </si>
  <si>
    <t>Jonathan Doherty</t>
  </si>
  <si>
    <t>CA-2017-106180</t>
  </si>
  <si>
    <t>SH-19975</t>
  </si>
  <si>
    <t>Sally Hughsby</t>
  </si>
  <si>
    <t>OFF-AR-10000940</t>
  </si>
  <si>
    <t>Newell 343</t>
  </si>
  <si>
    <t>CA-2017-155376</t>
  </si>
  <si>
    <t>SG-20080</t>
  </si>
  <si>
    <t>Sandra Glassco</t>
  </si>
  <si>
    <t>Independence</t>
  </si>
  <si>
    <t>Missouri</t>
  </si>
  <si>
    <t>OFF-AP-10001058</t>
  </si>
  <si>
    <t>Sanyo 2.5 Cubic Foot Mid-Size Office Refrigerators</t>
  </si>
  <si>
    <t>CA-2015-110744</t>
  </si>
  <si>
    <t>HA-14920</t>
  </si>
  <si>
    <t>Helen Andreada</t>
  </si>
  <si>
    <t>Pasadena</t>
  </si>
  <si>
    <t>CA-2014-110072</t>
  </si>
  <si>
    <t>MG-17680</t>
  </si>
  <si>
    <t>Maureen Gastineau</t>
  </si>
  <si>
    <t>Newark</t>
  </si>
  <si>
    <t>FUR-FU-10000521</t>
  </si>
  <si>
    <t>Seth Thomas 14" Putty-Colored Wall Clock</t>
  </si>
  <si>
    <t>CA-2016-114489</t>
  </si>
  <si>
    <t>JE-16165</t>
  </si>
  <si>
    <t>Justin Ellison</t>
  </si>
  <si>
    <t>Franklin</t>
  </si>
  <si>
    <t>TEC-PH-10000215</t>
  </si>
  <si>
    <t>Plantronics Cordless Phone Headset with In-line Volume - M214C</t>
  </si>
  <si>
    <t>CA-2016-158834</t>
  </si>
  <si>
    <t>TW-21025</t>
  </si>
  <si>
    <t>Tamara Willingham</t>
  </si>
  <si>
    <t>Scottsdale</t>
  </si>
  <si>
    <t>OFF-AP-10000326</t>
  </si>
  <si>
    <t>Belkin 7 Outlet SurgeMaster Surge Protector with Phone Protection</t>
  </si>
  <si>
    <t>CA-2015-124919</t>
  </si>
  <si>
    <t>SP-20650</t>
  </si>
  <si>
    <t>Stephanie Phelps</t>
  </si>
  <si>
    <t>San Jose</t>
  </si>
  <si>
    <t>OFF-PA-10001950</t>
  </si>
  <si>
    <t>Southworth 25% Cotton Antique Laid Paper &amp; Envelopes</t>
  </si>
  <si>
    <t>CA-2015-118948</t>
  </si>
  <si>
    <t>NK-18490</t>
  </si>
  <si>
    <t>Neil Knudson</t>
  </si>
  <si>
    <t>OFF-AR-10001547</t>
  </si>
  <si>
    <t>Newell 311</t>
  </si>
  <si>
    <t>CA-2014-104269</t>
  </si>
  <si>
    <t>DB-13060</t>
  </si>
  <si>
    <t>Dave Brooks</t>
  </si>
  <si>
    <t>CA-2016-114104</t>
  </si>
  <si>
    <t>NP-18670</t>
  </si>
  <si>
    <t>Nora Paige</t>
  </si>
  <si>
    <t>Edmond</t>
  </si>
  <si>
    <t>Oklahoma</t>
  </si>
  <si>
    <t>OFF-LA-10002475</t>
  </si>
  <si>
    <t>Avery 519</t>
  </si>
  <si>
    <t>CA-2016-162733</t>
  </si>
  <si>
    <t>TT-21070</t>
  </si>
  <si>
    <t>Ted Trevino</t>
  </si>
  <si>
    <t>OFF-PA-10002751</t>
  </si>
  <si>
    <t>Xerox 1920</t>
  </si>
  <si>
    <t>CA-2015-119697</t>
  </si>
  <si>
    <t>EM-13960</t>
  </si>
  <si>
    <t>Eric Murdock</t>
  </si>
  <si>
    <t>TEC-AC-10003657</t>
  </si>
  <si>
    <t>Lenovo 17-Key USB Numeric Keypad</t>
  </si>
  <si>
    <t>CA-2016-154508</t>
  </si>
  <si>
    <t>RD-19900</t>
  </si>
  <si>
    <t>Ruben Dartt</t>
  </si>
  <si>
    <t>Carlsbad</t>
  </si>
  <si>
    <t>New Mexico</t>
  </si>
  <si>
    <t>OFF-EN-10001990</t>
  </si>
  <si>
    <t>Staple envelope</t>
  </si>
  <si>
    <t>CA-2016-113817</t>
  </si>
  <si>
    <t>MJ-17740</t>
  </si>
  <si>
    <t>Max Jones</t>
  </si>
  <si>
    <t>OFF-BI-10004002</t>
  </si>
  <si>
    <t>Wilson Jones International Size A4 Ring Binders</t>
  </si>
  <si>
    <t>CA-2014-139892</t>
  </si>
  <si>
    <t>BM-11140</t>
  </si>
  <si>
    <t>Becky Martin</t>
  </si>
  <si>
    <t>San Antonio</t>
  </si>
  <si>
    <t>OFF-AR-10004441</t>
  </si>
  <si>
    <t>BIC Brite Liner Highlighters</t>
  </si>
  <si>
    <t>TEC-MA-10000822</t>
  </si>
  <si>
    <t>Machines</t>
  </si>
  <si>
    <t>Lexmark MX611dhe Monochrome Laser Printer</t>
  </si>
  <si>
    <t>CA-2014-118962</t>
  </si>
  <si>
    <t>CS-12130</t>
  </si>
  <si>
    <t>Chad Sievert</t>
  </si>
  <si>
    <t>OFF-PA-10000659</t>
  </si>
  <si>
    <t>Adams Phone Message Book, Professional, 400 Message Capacity, 5 3/6” x 11”</t>
  </si>
  <si>
    <t>US-2014-100853</t>
  </si>
  <si>
    <t>JB-15400</t>
  </si>
  <si>
    <t>Jennifer Braxton</t>
  </si>
  <si>
    <t>OFF-AP-10000891</t>
  </si>
  <si>
    <t>Kensington 7 Outlet MasterPiece HOMEOFFICE Power Control Center</t>
  </si>
  <si>
    <t>US-2017-152366</t>
  </si>
  <si>
    <t>SJ-20500</t>
  </si>
  <si>
    <t>Shirley Jackson</t>
  </si>
  <si>
    <t>OFF-AP-10002684</t>
  </si>
  <si>
    <t>Acco 7-Outlet Masterpiece Power Center, Wihtout Fax/Phone Line Protection</t>
  </si>
  <si>
    <t>US-2015-101511</t>
  </si>
  <si>
    <t>FUR-CH-10004698</t>
  </si>
  <si>
    <t>Padded Folding Chairs, Black, 4/Carton</t>
  </si>
  <si>
    <t>CA-2015-137225</t>
  </si>
  <si>
    <t>JK-15640</t>
  </si>
  <si>
    <t>Jim Kriz</t>
  </si>
  <si>
    <t>OFF-AR-10001940</t>
  </si>
  <si>
    <t>Sanford Colorific Eraseable Coloring Pencils, 12 Count</t>
  </si>
  <si>
    <t>CA-2014-166191</t>
  </si>
  <si>
    <t>DK-13150</t>
  </si>
  <si>
    <t>David Kendrick</t>
  </si>
  <si>
    <t>OFF-ST-10003455</t>
  </si>
  <si>
    <t>Tenex File Box, Personal Filing Tote with Lid, Black</t>
  </si>
  <si>
    <t>CA-2014-158274</t>
  </si>
  <si>
    <t>RM-19675</t>
  </si>
  <si>
    <t>Robert Marley</t>
  </si>
  <si>
    <t>Monroe</t>
  </si>
  <si>
    <t>Louisiana</t>
  </si>
  <si>
    <t>TEC-PH-10003273</t>
  </si>
  <si>
    <t>AT&amp;T TR1909W</t>
  </si>
  <si>
    <t>CA-2016-105018</t>
  </si>
  <si>
    <t>SK-19990</t>
  </si>
  <si>
    <t>Sally Knutson</t>
  </si>
  <si>
    <t>Fairfield</t>
  </si>
  <si>
    <t>Connecticut</t>
  </si>
  <si>
    <t>OFF-BI-10001890</t>
  </si>
  <si>
    <t>Avery Poly Binder Pockets</t>
  </si>
  <si>
    <t>CA-2014-123260</t>
  </si>
  <si>
    <t>FM-14290</t>
  </si>
  <si>
    <t>Frank Merwin</t>
  </si>
  <si>
    <t>TEC-AC-10002323</t>
  </si>
  <si>
    <t>SanDisk Ultra 32 GB MicroSDHC Class 10 Memory Card</t>
  </si>
  <si>
    <t>CA-2016-157000</t>
  </si>
  <si>
    <t>AM-10360</t>
  </si>
  <si>
    <t>Alice McCarthy</t>
  </si>
  <si>
    <t>Grand Prairie</t>
  </si>
  <si>
    <t>OFF-ST-10001328</t>
  </si>
  <si>
    <t>Personal Filing Tote with Lid, Black/Gray</t>
  </si>
  <si>
    <t>CA-2015-102281</t>
  </si>
  <si>
    <t>MP-17470</t>
  </si>
  <si>
    <t>Mark Packer</t>
  </si>
  <si>
    <t>FUR-BO-10002613</t>
  </si>
  <si>
    <t>Atlantic Metals Mobile 4-Shelf Bookcases, Custom Colors</t>
  </si>
  <si>
    <t>CA-2015-131457</t>
  </si>
  <si>
    <t>MZ-17515</t>
  </si>
  <si>
    <t>Mary Zewe</t>
  </si>
  <si>
    <t>Redlands</t>
  </si>
  <si>
    <t>CA-2014-140004</t>
  </si>
  <si>
    <t>CB-12025</t>
  </si>
  <si>
    <t>Cassandra Brandow</t>
  </si>
  <si>
    <t>Hamilton</t>
  </si>
  <si>
    <t>OFF-AR-10004685</t>
  </si>
  <si>
    <t>Binney &amp; Smith Crayola Metallic Colored Pencils, 8-Color Set</t>
  </si>
  <si>
    <t>OFF-AR-10004027</t>
  </si>
  <si>
    <t>Binney &amp; Smith inkTank Erasable Desk Highlighter, Chisel Tip, Yellow, 12/Box</t>
  </si>
  <si>
    <t>CA-2017-107720</t>
  </si>
  <si>
    <t>VM-21685</t>
  </si>
  <si>
    <t>Valerie Mitchum</t>
  </si>
  <si>
    <t>Westfield</t>
  </si>
  <si>
    <t>New Jersey</t>
  </si>
  <si>
    <t>OFF-ST-10001414</t>
  </si>
  <si>
    <t>Decoflex Hanging Personal Folder File</t>
  </si>
  <si>
    <t>US-2017-124303</t>
  </si>
  <si>
    <t>FH-14365</t>
  </si>
  <si>
    <t>Fred Hopkins</t>
  </si>
  <si>
    <t>OFF-BI-10000343</t>
  </si>
  <si>
    <t>Pressboard Covers with Storage Hooks, 9 1/2" x 11", Light Blue</t>
  </si>
  <si>
    <t>CA-2017-105074</t>
  </si>
  <si>
    <t>MB-17305</t>
  </si>
  <si>
    <t>Maria Bertelson</t>
  </si>
  <si>
    <t>Akron</t>
  </si>
  <si>
    <t>OFF-PA-10002666</t>
  </si>
  <si>
    <t>Southworth 25% Cotton Linen-Finish Paper &amp; Envelopes</t>
  </si>
  <si>
    <t>CA-2014-133690</t>
  </si>
  <si>
    <t>BS-11755</t>
  </si>
  <si>
    <t>Bruce Stewart</t>
  </si>
  <si>
    <t>Denver</t>
  </si>
  <si>
    <t>FUR-TA-10004289</t>
  </si>
  <si>
    <t>BoxOffice By Design Rectangular and Half-Moon Meeting Room Tables</t>
  </si>
  <si>
    <t>US-2017-116701</t>
  </si>
  <si>
    <t>LC-17140</t>
  </si>
  <si>
    <t>Logan Currie</t>
  </si>
  <si>
    <t>Dallas</t>
  </si>
  <si>
    <t>OFF-AP-10003217</t>
  </si>
  <si>
    <t>Eureka Sanitaire  Commercial Upright</t>
  </si>
  <si>
    <t>CA-2017-126382</t>
  </si>
  <si>
    <t>HK-14890</t>
  </si>
  <si>
    <t>Heather Kirkland</t>
  </si>
  <si>
    <t>FUR-FU-10002960</t>
  </si>
  <si>
    <t>Eldon 200 Class Desk Accessories, Burgundy</t>
  </si>
  <si>
    <t>CA-2017-108329</t>
  </si>
  <si>
    <t>LE-16810</t>
  </si>
  <si>
    <t>Laurel Elliston</t>
  </si>
  <si>
    <t>Whittier</t>
  </si>
  <si>
    <t>TEC-PH-10001918</t>
  </si>
  <si>
    <t>Nortel Business Series Terminal T7208 Digital phone</t>
  </si>
  <si>
    <t>CA-2017-135860</t>
  </si>
  <si>
    <t>JH-15985</t>
  </si>
  <si>
    <t>Joseph Holt</t>
  </si>
  <si>
    <t>Saginaw</t>
  </si>
  <si>
    <t>OFF-ST-10000642</t>
  </si>
  <si>
    <t>Tennsco Lockers, Gray</t>
  </si>
  <si>
    <t>CA-2015-101007</t>
  </si>
  <si>
    <t>MS-17980</t>
  </si>
  <si>
    <t>Michael Stewart</t>
  </si>
  <si>
    <t>TEC-AC-10001266</t>
  </si>
  <si>
    <t>Memorex Micro Travel Drive 8 GB</t>
  </si>
  <si>
    <t>CA-2015-146262</t>
  </si>
  <si>
    <t>VW-21775</t>
  </si>
  <si>
    <t>Victoria Wilson</t>
  </si>
  <si>
    <t>Medina</t>
  </si>
  <si>
    <t>OFF-LA-10004544</t>
  </si>
  <si>
    <t>Avery 505</t>
  </si>
  <si>
    <t>CA-2016-130162</t>
  </si>
  <si>
    <t>JH-15910</t>
  </si>
  <si>
    <t>Jonathan Howell</t>
  </si>
  <si>
    <t>CA-2015-169397</t>
  </si>
  <si>
    <t>JB-15925</t>
  </si>
  <si>
    <t>Joni Blumstein</t>
  </si>
  <si>
    <t>Dublin</t>
  </si>
  <si>
    <t>OFF-FA-10000585</t>
  </si>
  <si>
    <t>OIC Bulk Pack Metal Binder Clips</t>
  </si>
  <si>
    <t>CA-2015-163055</t>
  </si>
  <si>
    <t>DS-13180</t>
  </si>
  <si>
    <t>David Smith</t>
  </si>
  <si>
    <t>Detroit</t>
  </si>
  <si>
    <t>OFF-AR-10001026</t>
  </si>
  <si>
    <t>Sanford Uni-Blazer View Highlighters, Chisel Tip, Yellow</t>
  </si>
  <si>
    <t>US-2015-145436</t>
  </si>
  <si>
    <t>VD-21670</t>
  </si>
  <si>
    <t>Valerie Dominguez</t>
  </si>
  <si>
    <t>FUR-CH-10004860</t>
  </si>
  <si>
    <t>Global Low Back Tilter Chair</t>
  </si>
  <si>
    <t>US-2014-156216</t>
  </si>
  <si>
    <t>EA-14035</t>
  </si>
  <si>
    <t>Erin Ashbrook</t>
  </si>
  <si>
    <t>OFF-BI-10001679</t>
  </si>
  <si>
    <t>GBC Instant Index System for Binding Systems</t>
  </si>
  <si>
    <t>US-2017-100930</t>
  </si>
  <si>
    <t>Tampa</t>
  </si>
  <si>
    <t>FUR-TA-10001705</t>
  </si>
  <si>
    <t>Bush Advantage Collection Round Conference Table</t>
  </si>
  <si>
    <t>CA-2017-160514</t>
  </si>
  <si>
    <t>DB-13120</t>
  </si>
  <si>
    <t>David Bremer</t>
  </si>
  <si>
    <t>Santa Clara</t>
  </si>
  <si>
    <t>OFF-PA-10002479</t>
  </si>
  <si>
    <t>Xerox 4200 Series MultiUse Premium Copy Paper (20Lb. and 84 Bright)</t>
  </si>
  <si>
    <t>CA-2016-157749</t>
  </si>
  <si>
    <t>KL-16645</t>
  </si>
  <si>
    <t>Ken Lonsdale</t>
  </si>
  <si>
    <t>OFF-PA-10003349</t>
  </si>
  <si>
    <t>Xerox 1957</t>
  </si>
  <si>
    <t>FUR-FU-10002505</t>
  </si>
  <si>
    <t>Eldon 100 Class Desk Accessories</t>
  </si>
  <si>
    <t>CA-2014-131926</t>
  </si>
  <si>
    <t>DW-13480</t>
  </si>
  <si>
    <t>Dianna Wilson</t>
  </si>
  <si>
    <t>Lakeville</t>
  </si>
  <si>
    <t>CA-2016-154739</t>
  </si>
  <si>
    <t>LH-17155</t>
  </si>
  <si>
    <t>Logan Haushalter</t>
  </si>
  <si>
    <t>FUR-CH-10002965</t>
  </si>
  <si>
    <t>Global Leather Highback Executive Chair with Pneumatic Height Adjustment, Black</t>
  </si>
  <si>
    <t>CA-2016-145625</t>
  </si>
  <si>
    <t>KC-16540</t>
  </si>
  <si>
    <t>Kelly Collister</t>
  </si>
  <si>
    <t>San Diego</t>
  </si>
  <si>
    <t>OFF-PA-10004569</t>
  </si>
  <si>
    <t>Wirebound Message Books, Two 4 1/4" x 5" Forms per Page</t>
  </si>
  <si>
    <t>CA-2016-146941</t>
  </si>
  <si>
    <t>DL-13315</t>
  </si>
  <si>
    <t>Delfina Latchford</t>
  </si>
  <si>
    <t>OFF-ST-10001228</t>
  </si>
  <si>
    <t>Fellowes Personal Hanging Folder Files, Navy</t>
  </si>
  <si>
    <t>US-2015-159982</t>
  </si>
  <si>
    <t>DR-12880</t>
  </si>
  <si>
    <t>Dan Reichenbach</t>
  </si>
  <si>
    <t>CA-2017-163139</t>
  </si>
  <si>
    <t>CC-12670</t>
  </si>
  <si>
    <t>Craig Carreira</t>
  </si>
  <si>
    <t>TEC-AC-10000290</t>
  </si>
  <si>
    <t>Sabrent 4-Port USB 2.0 Hub</t>
  </si>
  <si>
    <t>US-2017-155299</t>
  </si>
  <si>
    <t>Dl-13600</t>
  </si>
  <si>
    <t>Dorris liebe</t>
  </si>
  <si>
    <t>OFF-AP-10002203</t>
  </si>
  <si>
    <t>Eureka Disposable Bags for Sanitaire Vibra Groomer I Upright Vac</t>
  </si>
  <si>
    <t>US-2014-106992</t>
  </si>
  <si>
    <t>SB-20290</t>
  </si>
  <si>
    <t>Sean Braxton</t>
  </si>
  <si>
    <t>CA-2016-125318</t>
  </si>
  <si>
    <t>RC-19825</t>
  </si>
  <si>
    <t>Roy Collins</t>
  </si>
  <si>
    <t>TEC-PH-10001433</t>
  </si>
  <si>
    <t>Cisco Small Business SPA 502G VoIP phone</t>
  </si>
  <si>
    <t>CA-2015-155040</t>
  </si>
  <si>
    <t>AH-10210</t>
  </si>
  <si>
    <t>Alan Hwang</t>
  </si>
  <si>
    <t>Brentwood</t>
  </si>
  <si>
    <t>TEC-AC-10004469</t>
  </si>
  <si>
    <t>Microsoft Sculpt Comfort Mouse</t>
  </si>
  <si>
    <t>CA-2017-136826</t>
  </si>
  <si>
    <t>CB-12535</t>
  </si>
  <si>
    <t>Claudia Bergmann</t>
  </si>
  <si>
    <t>Chapel Hill</t>
  </si>
  <si>
    <t>OFF-AR-10003602</t>
  </si>
  <si>
    <t>Quartet Omega Colored Chalk, 12/Pack</t>
  </si>
  <si>
    <t>CA-2016-111010</t>
  </si>
  <si>
    <t>Morristown</t>
  </si>
  <si>
    <t>OFF-FA-10003472</t>
  </si>
  <si>
    <t>Bagged Rubber Bands</t>
  </si>
  <si>
    <t>US-2017-145366</t>
  </si>
  <si>
    <t>CA-12310</t>
  </si>
  <si>
    <t>Christine Abelman</t>
  </si>
  <si>
    <t>Cincinnati</t>
  </si>
  <si>
    <t>OFF-ST-10004180</t>
  </si>
  <si>
    <t>Safco Commercial Shelving</t>
  </si>
  <si>
    <t>CA-2017-163979</t>
  </si>
  <si>
    <t>KH-16690</t>
  </si>
  <si>
    <t>Kristen Hastings</t>
  </si>
  <si>
    <t>OFF-ST-10003208</t>
  </si>
  <si>
    <t>Adjustable Depth Letter/Legal Cart</t>
  </si>
  <si>
    <t>CA-2015-155334</t>
  </si>
  <si>
    <t>TEC-AC-10003628</t>
  </si>
  <si>
    <t>Logitech 910-002974 M325 Wireless Mouse for Web Scrolling</t>
  </si>
  <si>
    <t>CA-2017-118136</t>
  </si>
  <si>
    <t>BB-10990</t>
  </si>
  <si>
    <t>Barry Blumstein</t>
  </si>
  <si>
    <t>Inglewood</t>
  </si>
  <si>
    <t>OFF-PA-10002615</t>
  </si>
  <si>
    <t>Ampad Gold Fibre Wirebound Steno Books, 6" x 9", Gregg Ruled</t>
  </si>
  <si>
    <t>CA-2017-132976</t>
  </si>
  <si>
    <t>AG-10495</t>
  </si>
  <si>
    <t>Andrew Gjertsen</t>
  </si>
  <si>
    <t>OFF-PA-10000673</t>
  </si>
  <si>
    <t>Post-it “Important Message” Note Pad, Neon Colors, 50 Sheets/Pad</t>
  </si>
  <si>
    <t>US-2015-161991</t>
  </si>
  <si>
    <t>OFF-BI-10004967</t>
  </si>
  <si>
    <t>Round Ring Binders</t>
  </si>
  <si>
    <t>CA-2015-130890</t>
  </si>
  <si>
    <t>JO-15280</t>
  </si>
  <si>
    <t>Jas O'Carroll</t>
  </si>
  <si>
    <t>FUR-TA-10002903</t>
  </si>
  <si>
    <t>Bevis Round Bullnose 29" High Table Top</t>
  </si>
  <si>
    <t>CA-2015-130883</t>
  </si>
  <si>
    <t>OFF-PA-10000474</t>
  </si>
  <si>
    <t>CA-2016-112697</t>
  </si>
  <si>
    <t>AH-10195</t>
  </si>
  <si>
    <t>Alan Haines</t>
  </si>
  <si>
    <t>Tamarac</t>
  </si>
  <si>
    <t>OFF-BI-10000778</t>
  </si>
  <si>
    <t>GBC VeloBinder Electric Binding Machine</t>
  </si>
  <si>
    <t>CA-2016-110772</t>
  </si>
  <si>
    <t>NZ-18565</t>
  </si>
  <si>
    <t>Nick Zandusky</t>
  </si>
  <si>
    <t>OFF-FA-10002983</t>
  </si>
  <si>
    <t>Advantus SlideClip Paper Clips</t>
  </si>
  <si>
    <t>CA-2014-111451</t>
  </si>
  <si>
    <t>KL-16555</t>
  </si>
  <si>
    <t>Kelly Lampkin</t>
  </si>
  <si>
    <t>Colorado Springs</t>
  </si>
  <si>
    <t>FUR-FU-10004091</t>
  </si>
  <si>
    <t>Howard Miller 13" Diameter Goldtone Round Wall Clock</t>
  </si>
  <si>
    <t>FUR-FU-10002918</t>
  </si>
  <si>
    <t>Eldon ClusterMat Chair Mat with Cordless Antistatic Protection</t>
  </si>
  <si>
    <t>OFF-BI-10004593</t>
  </si>
  <si>
    <t>Ibico Laser Imprintable Binding System Covers</t>
  </si>
  <si>
    <t>CA-2016-142545</t>
  </si>
  <si>
    <t>Belleville</t>
  </si>
  <si>
    <t>OFF-PA-10002105</t>
  </si>
  <si>
    <t>Xerox 223</t>
  </si>
  <si>
    <t>US-2017-152380</t>
  </si>
  <si>
    <t>FUR-TA-10002533</t>
  </si>
  <si>
    <t>BPI Conference Tables</t>
  </si>
  <si>
    <t>CA-2015-144253</t>
  </si>
  <si>
    <t>AS-10225</t>
  </si>
  <si>
    <t>Alan Schoenberger</t>
  </si>
  <si>
    <t>FUR-FU-10002671</t>
  </si>
  <si>
    <t>Electrix 20W Halogen Replacement Bulb for Zoom-In Desk Lamp</t>
  </si>
  <si>
    <t>CA-2014-130960</t>
  </si>
  <si>
    <t>Taylor</t>
  </si>
  <si>
    <t>OFF-AR-10003651</t>
  </si>
  <si>
    <t>Newell 350</t>
  </si>
  <si>
    <t>CA-2014-111003</t>
  </si>
  <si>
    <t>CR-12625</t>
  </si>
  <si>
    <t>Corey Roper</t>
  </si>
  <si>
    <t>Lakewood</t>
  </si>
  <si>
    <t>OFF-BI-10001072</t>
  </si>
  <si>
    <t>GBC Clear Cover, 8-1/2 x 11, unpunched, 25 covers per pack</t>
  </si>
  <si>
    <t>CA-2017-126774</t>
  </si>
  <si>
    <t>SH-20395</t>
  </si>
  <si>
    <t>Shahid Hopkins</t>
  </si>
  <si>
    <t>Arlington</t>
  </si>
  <si>
    <t>OFF-AR-10002804</t>
  </si>
  <si>
    <t>Faber Castell Col-Erase Pencils</t>
  </si>
  <si>
    <t>CA-2016-142902</t>
  </si>
  <si>
    <t>BP-11185</t>
  </si>
  <si>
    <t>Ben Peterman</t>
  </si>
  <si>
    <t>Arvada</t>
  </si>
  <si>
    <t>FUR-FU-10001918</t>
  </si>
  <si>
    <t>C-Line Cubicle Keepers Polyproplyene Holder With Velcro Backings</t>
  </si>
  <si>
    <t>CA-2014-120887</t>
  </si>
  <si>
    <t>TS-21205</t>
  </si>
  <si>
    <t>Thomas Seio</t>
  </si>
  <si>
    <t>Hackensack</t>
  </si>
  <si>
    <t>FUR-FU-10001588</t>
  </si>
  <si>
    <t>Deflect-o SuperTray Unbreakable Stackable Tray, Letter, Black</t>
  </si>
  <si>
    <t>CA-2014-167850</t>
  </si>
  <si>
    <t>AG-10525</t>
  </si>
  <si>
    <t>Andy Gerbode</t>
  </si>
  <si>
    <t>Saint Petersburg</t>
  </si>
  <si>
    <t>TEC-PH-10002398</t>
  </si>
  <si>
    <t>AT&amp;T 1070 Corded Phone</t>
  </si>
  <si>
    <t>CA-2014-164259</t>
  </si>
  <si>
    <t>SP-20860</t>
  </si>
  <si>
    <t>Sung Pak</t>
  </si>
  <si>
    <t>OFF-AR-10003373</t>
  </si>
  <si>
    <t>Boston School Pro Electric Pencil Sharpener, 1670</t>
  </si>
  <si>
    <t>CA-2014-164973</t>
  </si>
  <si>
    <t>NM-18445</t>
  </si>
  <si>
    <t>Nathan Mautz</t>
  </si>
  <si>
    <t>FUR-CH-10002602</t>
  </si>
  <si>
    <t>DMI Arturo Collection Mission-style Design Wood Chair</t>
  </si>
  <si>
    <t>CA-2014-156601</t>
  </si>
  <si>
    <t>FA-14230</t>
  </si>
  <si>
    <t>Frank Atkinson</t>
  </si>
  <si>
    <t>Long Beach</t>
  </si>
  <si>
    <t>OFF-FA-10000624</t>
  </si>
  <si>
    <t>OIC Binder Clips</t>
  </si>
  <si>
    <t>CA-2016-162138</t>
  </si>
  <si>
    <t>GK-14620</t>
  </si>
  <si>
    <t>Grace Kelly</t>
  </si>
  <si>
    <t>Hesperia</t>
  </si>
  <si>
    <t>CA-2017-153339</t>
  </si>
  <si>
    <t>DJ-13510</t>
  </si>
  <si>
    <t>Don Jones</t>
  </si>
  <si>
    <t>Murfreesboro</t>
  </si>
  <si>
    <t>FUR-FU-10001967</t>
  </si>
  <si>
    <t>Telescoping Adjustable Floor Lamp</t>
  </si>
  <si>
    <t>US-2016-141544</t>
  </si>
  <si>
    <t>PO-18850</t>
  </si>
  <si>
    <t>Patrick O'Brill</t>
  </si>
  <si>
    <t>TEC-PH-10003645</t>
  </si>
  <si>
    <t>Aastra 57i VoIP phone</t>
  </si>
  <si>
    <t>US-2016-150147</t>
  </si>
  <si>
    <t>JL-15850</t>
  </si>
  <si>
    <t>John Lucas</t>
  </si>
  <si>
    <t>TEC-PH-10004614</t>
  </si>
  <si>
    <t>AT&amp;T 841000 Phone</t>
  </si>
  <si>
    <t>OFF-BI-10001982</t>
  </si>
  <si>
    <t>Wilson Jones Custom Binder Spines &amp; Labels</t>
  </si>
  <si>
    <t>CA-2015-137946</t>
  </si>
  <si>
    <t>DB-13615</t>
  </si>
  <si>
    <t>Doug Bickford</t>
  </si>
  <si>
    <t>OFF-BI-10001922</t>
  </si>
  <si>
    <t>Storex Dura Pro Binders</t>
  </si>
  <si>
    <t>Copiers</t>
  </si>
  <si>
    <t>CA-2014-129924</t>
  </si>
  <si>
    <t>AC-10420</t>
  </si>
  <si>
    <t>Alyssa Crouse</t>
  </si>
  <si>
    <t>OFF-BI-10003314</t>
  </si>
  <si>
    <t>Tuff Stuff Recycled Round Ring Binders</t>
  </si>
  <si>
    <t>CA-2015-128167</t>
  </si>
  <si>
    <t>Layton</t>
  </si>
  <si>
    <t>OFF-FA-10000490</t>
  </si>
  <si>
    <t>OIC Binder Clips, Mini, 1/4" Capacity, Black</t>
  </si>
  <si>
    <t>CA-2014-122336</t>
  </si>
  <si>
    <t>OFF-AR-10000122</t>
  </si>
  <si>
    <t>Newell 314</t>
  </si>
  <si>
    <t>US-2015-120712</t>
  </si>
  <si>
    <t>Austin</t>
  </si>
  <si>
    <t>CA-2017-169901</t>
  </si>
  <si>
    <t>CC-12550</t>
  </si>
  <si>
    <t>Clay Cheatham</t>
  </si>
  <si>
    <t>CA-2017-134306</t>
  </si>
  <si>
    <t>TD-20995</t>
  </si>
  <si>
    <t>Tamara Dahlen</t>
  </si>
  <si>
    <t>Lowell</t>
  </si>
  <si>
    <t>Massachusetts</t>
  </si>
  <si>
    <t>CA-2016-129714</t>
  </si>
  <si>
    <t>AB-10060</t>
  </si>
  <si>
    <t>Adam Bellavance</t>
  </si>
  <si>
    <t>CA-2016-138520</t>
  </si>
  <si>
    <t>JL-15505</t>
  </si>
  <si>
    <t>Jeremy Lonsdale</t>
  </si>
  <si>
    <t>FUR-BO-10002268</t>
  </si>
  <si>
    <t>Sauder Barrister Bookcases</t>
  </si>
  <si>
    <t>CA-2016-130001</t>
  </si>
  <si>
    <t>CA-2017-155698</t>
  </si>
  <si>
    <t>VB-21745</t>
  </si>
  <si>
    <t>Victoria Brennan</t>
  </si>
  <si>
    <t>Georgia</t>
  </si>
  <si>
    <t>OFF-AP-10001124</t>
  </si>
  <si>
    <t>Belkin 8 Outlet SurgeMaster II Gold Surge Protector with Phone Protection</t>
  </si>
  <si>
    <t>OFF-LA-10001158</t>
  </si>
  <si>
    <t>Avery Address/Shipping Labels for Typewriters, 4" x 2"</t>
  </si>
  <si>
    <t>CA-2017-144904</t>
  </si>
  <si>
    <t>KW-16435</t>
  </si>
  <si>
    <t>Katrina Willman</t>
  </si>
  <si>
    <t>FUR-FU-10000023</t>
  </si>
  <si>
    <t>Eldon Wave Desk Accessories</t>
  </si>
  <si>
    <t>CA-2014-123344</t>
  </si>
  <si>
    <t>JD-16060</t>
  </si>
  <si>
    <t>Julia Dunbar</t>
  </si>
  <si>
    <t>CA-2016-155516</t>
  </si>
  <si>
    <t>Same Day</t>
  </si>
  <si>
    <t>MK-17905</t>
  </si>
  <si>
    <t>Michael Kennedy</t>
  </si>
  <si>
    <t>Manchester</t>
  </si>
  <si>
    <t>OFF-BI-10002412</t>
  </si>
  <si>
    <t>Wilson Jones “Snap” Scratch Pad Binder Tool for Ring Binders</t>
  </si>
  <si>
    <t>CA-2017-104745</t>
  </si>
  <si>
    <t>GT-14755</t>
  </si>
  <si>
    <t>Guy Thornton</t>
  </si>
  <si>
    <t>Harlingen</t>
  </si>
  <si>
    <t>OFF-PA-10002036</t>
  </si>
  <si>
    <t>Xerox 1930</t>
  </si>
  <si>
    <t>US-2014-119137</t>
  </si>
  <si>
    <t>AG-10900</t>
  </si>
  <si>
    <t>Arthur Gainer</t>
  </si>
  <si>
    <t>Tucson</t>
  </si>
  <si>
    <t>US-2016-134656</t>
  </si>
  <si>
    <t>MM-18280</t>
  </si>
  <si>
    <t>Muhammed MacIntyre</t>
  </si>
  <si>
    <t>Quincy</t>
  </si>
  <si>
    <t>OFF-PA-10003039</t>
  </si>
  <si>
    <t>Xerox 1960</t>
  </si>
  <si>
    <t>US-2017-134481</t>
  </si>
  <si>
    <t>AR-10405</t>
  </si>
  <si>
    <t>Allen Rosenblatt</t>
  </si>
  <si>
    <t>FUR-TA-10004915</t>
  </si>
  <si>
    <t>Office Impressions End Table, 20-1/2"H x 24"W x 20"D</t>
  </si>
  <si>
    <t>CA-2015-130792</t>
  </si>
  <si>
    <t>RA-19915</t>
  </si>
  <si>
    <t>Russell Applegate</t>
  </si>
  <si>
    <t>OFF-AP-10000696</t>
  </si>
  <si>
    <t>Holmes Odor Grabber</t>
  </si>
  <si>
    <t>CA-2016-134775</t>
  </si>
  <si>
    <t>AS-10285</t>
  </si>
  <si>
    <t>Alejandro Savely</t>
  </si>
  <si>
    <t>OFF-PA-10004734</t>
  </si>
  <si>
    <t>Southworth Structures Collection</t>
  </si>
  <si>
    <t>CA-2015-125395</t>
  </si>
  <si>
    <t>LA-16780</t>
  </si>
  <si>
    <t>Laura Armstrong</t>
  </si>
  <si>
    <t>TEC-AC-10004708</t>
  </si>
  <si>
    <t>Sony 32GB Class 10 Micro SDHC R40 Memory Card</t>
  </si>
  <si>
    <t>US-2015-168935</t>
  </si>
  <si>
    <t>DO-13435</t>
  </si>
  <si>
    <t>Denny Ordway</t>
  </si>
  <si>
    <t>Pembroke Pines</t>
  </si>
  <si>
    <t>FUR-TA-10000617</t>
  </si>
  <si>
    <t>Hon Practical Foundations 30 x 60 Training Table, Light Gray/Charcoal</t>
  </si>
  <si>
    <t>CA-2015-122756</t>
  </si>
  <si>
    <t>DK-13225</t>
  </si>
  <si>
    <t>Dean Katz</t>
  </si>
  <si>
    <t>TEC-MA-10001681</t>
  </si>
  <si>
    <t>Lexmark MarkNet N8150 Wireless Print Server</t>
  </si>
  <si>
    <t>CA-2014-115973</t>
  </si>
  <si>
    <t>NG-18430</t>
  </si>
  <si>
    <t>Nathan Gelder</t>
  </si>
  <si>
    <t>OFF-AR-10004757</t>
  </si>
  <si>
    <t>Crayola Colored Pencils</t>
  </si>
  <si>
    <t>CA-2017-101798</t>
  </si>
  <si>
    <t>MV-18190</t>
  </si>
  <si>
    <t>Mike Vittorini</t>
  </si>
  <si>
    <t>OFF-BI-10000050</t>
  </si>
  <si>
    <t>Angle-D Binders with Locking Rings, Label Holders</t>
  </si>
  <si>
    <t>US-2014-135972</t>
  </si>
  <si>
    <t>JG-15115</t>
  </si>
  <si>
    <t>Jack Garza</t>
  </si>
  <si>
    <t>Des Moines</t>
  </si>
  <si>
    <t>TEC-PH-10003012</t>
  </si>
  <si>
    <t>Nortel Meridian M3904 Professional Digital phone</t>
  </si>
  <si>
    <t>US-2014-134971</t>
  </si>
  <si>
    <t>BP-11095</t>
  </si>
  <si>
    <t>Bart Pistole</t>
  </si>
  <si>
    <t>Peoria</t>
  </si>
  <si>
    <t>OFF-BI-10003982</t>
  </si>
  <si>
    <t>Wilson Jones Century Plastic Molded Ring Binders</t>
  </si>
  <si>
    <t>CA-2017-102946</t>
  </si>
  <si>
    <t>VP-21730</t>
  </si>
  <si>
    <t>Victor Preis</t>
  </si>
  <si>
    <t>Las Vegas</t>
  </si>
  <si>
    <t>Nevada</t>
  </si>
  <si>
    <t>OFF-BI-10004492</t>
  </si>
  <si>
    <t>Tuf-Vin Binders</t>
  </si>
  <si>
    <t>CA-2017-165603</t>
  </si>
  <si>
    <t>SS-20140</t>
  </si>
  <si>
    <t>Saphhira Shifley</t>
  </si>
  <si>
    <t>Warwick</t>
  </si>
  <si>
    <t>Rhode Island</t>
  </si>
  <si>
    <t>OFF-ST-10000798</t>
  </si>
  <si>
    <t>2300 Heavy-Duty Transfer File Systems by Perma</t>
  </si>
  <si>
    <t>CA-2015-122259</t>
  </si>
  <si>
    <t>OFF-SU-10002573</t>
  </si>
  <si>
    <t>Acme 10" Easy Grip Assistive Scissors</t>
  </si>
  <si>
    <t>CA-2016-108987</t>
  </si>
  <si>
    <t>AG-10675</t>
  </si>
  <si>
    <t>Anna Gayman</t>
  </si>
  <si>
    <t>OFF-ST-10001580</t>
  </si>
  <si>
    <t>Super Decoflex Portable Personal File</t>
  </si>
  <si>
    <t>TEC-AC-10000158</t>
  </si>
  <si>
    <t>Sony 64GB Class 10 Micro SDHC R40 Memory Card</t>
  </si>
  <si>
    <t>CA-2014-113166</t>
  </si>
  <si>
    <t>LF-17185</t>
  </si>
  <si>
    <t>Luke Foster</t>
  </si>
  <si>
    <t>Miami</t>
  </si>
  <si>
    <t>OFF-PA-10001947</t>
  </si>
  <si>
    <t>Xerox 1974</t>
  </si>
  <si>
    <t>CA-2014-155208</t>
  </si>
  <si>
    <t>OFF-AR-10003478</t>
  </si>
  <si>
    <t>Avery Hi-Liter EverBold Pen Style Fluorescent Highlighters, 4/Pack</t>
  </si>
  <si>
    <t>CA-2017-117933</t>
  </si>
  <si>
    <t>RF-19840</t>
  </si>
  <si>
    <t>Roy Französisch</t>
  </si>
  <si>
    <t>OFF-AP-10004249</t>
  </si>
  <si>
    <t>Staple holder</t>
  </si>
  <si>
    <t>CA-2017-117457</t>
  </si>
  <si>
    <t>KH-16510</t>
  </si>
  <si>
    <t>Keith Herrera</t>
  </si>
  <si>
    <t>CA-2017-142636</t>
  </si>
  <si>
    <t>KC-16675</t>
  </si>
  <si>
    <t>Kimberly Carter</t>
  </si>
  <si>
    <t>OFF-PA-10000157</t>
  </si>
  <si>
    <t>Xerox 191</t>
  </si>
  <si>
    <t>CA-2017-122105</t>
  </si>
  <si>
    <t>CJ-12010</t>
  </si>
  <si>
    <t>Caroline Jumper</t>
  </si>
  <si>
    <t>Huntington Beach</t>
  </si>
  <si>
    <t>OFF-AR-10004344</t>
  </si>
  <si>
    <t>Bulldog Vacuum Base Pencil Sharpener</t>
  </si>
  <si>
    <t>CA-2016-148796</t>
  </si>
  <si>
    <t>PB-19150</t>
  </si>
  <si>
    <t>Philip Brown</t>
  </si>
  <si>
    <t>FUR-CH-10004886</t>
  </si>
  <si>
    <t>Bevis Steel Folding Chairs</t>
  </si>
  <si>
    <t>CA-2017-154816</t>
  </si>
  <si>
    <t>Richmond</t>
  </si>
  <si>
    <t>OFF-PA-10003845</t>
  </si>
  <si>
    <t>Xerox 1987</t>
  </si>
  <si>
    <t>CA-2017-110478</t>
  </si>
  <si>
    <t>OFF-AR-10001573</t>
  </si>
  <si>
    <t>American Pencil</t>
  </si>
  <si>
    <t>CA-2014-142048</t>
  </si>
  <si>
    <t>Louisville</t>
  </si>
  <si>
    <t>TEC-AC-10004114</t>
  </si>
  <si>
    <t>KeyTronic 6101 Series - Keyboard - Black</t>
  </si>
  <si>
    <t>CA-2017-125388</t>
  </si>
  <si>
    <t>MP-17965</t>
  </si>
  <si>
    <t>Michael Paige</t>
  </si>
  <si>
    <t>Lawrence</t>
  </si>
  <si>
    <t>FUR-FU-10004712</t>
  </si>
  <si>
    <t>Westinghouse Mesh Shade Clip-On Gooseneck Lamp, Black</t>
  </si>
  <si>
    <t>CA-2017-155705</t>
  </si>
  <si>
    <t>NF-18385</t>
  </si>
  <si>
    <t>Natalie Fritzler</t>
  </si>
  <si>
    <t>Mississippi</t>
  </si>
  <si>
    <t>FUR-CH-10000015</t>
  </si>
  <si>
    <t>Hon Multipurpose Stacking Arm Chairs</t>
  </si>
  <si>
    <t>CA-2017-149160</t>
  </si>
  <si>
    <t>Canton</t>
  </si>
  <si>
    <t>FUR-FU-10003347</t>
  </si>
  <si>
    <t>Coloredge Poster Frame</t>
  </si>
  <si>
    <t>CA-2014-101476</t>
  </si>
  <si>
    <t>SD-20485</t>
  </si>
  <si>
    <t>Shirley Daniels</t>
  </si>
  <si>
    <t>New Rochelle</t>
  </si>
  <si>
    <t>TEC-MA-10000029</t>
  </si>
  <si>
    <t>Epson WorkForce WF-2530 All-in-One Printer, Copier Scanner</t>
  </si>
  <si>
    <t>CA-2017-152275</t>
  </si>
  <si>
    <t>KH-16630</t>
  </si>
  <si>
    <t>Ken Heidel</t>
  </si>
  <si>
    <t>OFF-AR-10000369</t>
  </si>
  <si>
    <t>Design Ebony Sketching Pencil</t>
  </si>
  <si>
    <t>US-2016-123750</t>
  </si>
  <si>
    <t>RB-19795</t>
  </si>
  <si>
    <t>Ross Baird</t>
  </si>
  <si>
    <t>Gastonia</t>
  </si>
  <si>
    <t>OFF-BI-10004584</t>
  </si>
  <si>
    <t>GBC ProClick 150 Presentation Binding System</t>
  </si>
  <si>
    <t>CA-2016-127369</t>
  </si>
  <si>
    <t>OFF-ST-10003306</t>
  </si>
  <si>
    <t>Letter Size Cart</t>
  </si>
  <si>
    <t>US-2014-150574</t>
  </si>
  <si>
    <t>MK-18160</t>
  </si>
  <si>
    <t>Mike Kennedy</t>
  </si>
  <si>
    <t>Jacksonville</t>
  </si>
  <si>
    <t>OFF-BI-10000773</t>
  </si>
  <si>
    <t>Insertable Tab Post Binder Dividers</t>
  </si>
  <si>
    <t>CA-2016-147375</t>
  </si>
  <si>
    <t>PO-19180</t>
  </si>
  <si>
    <t>Philisse Overcash</t>
  </si>
  <si>
    <t>TEC-MA-10002937</t>
  </si>
  <si>
    <t>Canon Color ImageCLASS MF8580Cdw Wireless Laser All-In-One Printer, Copier, Scanner</t>
  </si>
  <si>
    <t>CA-2017-130043</t>
  </si>
  <si>
    <t>BB-11545</t>
  </si>
  <si>
    <t>Brenda Bowman</t>
  </si>
  <si>
    <t>OFF-PA-10002230</t>
  </si>
  <si>
    <t>Xerox 1897</t>
  </si>
  <si>
    <t>CA-2017-157252</t>
  </si>
  <si>
    <t>FUR-CH-10003396</t>
  </si>
  <si>
    <t>Global Deluxe Steno Chair</t>
  </si>
  <si>
    <t>CA-2016-115756</t>
  </si>
  <si>
    <t>FUR-FU-10000246</t>
  </si>
  <si>
    <t>Aluminum Document Frame</t>
  </si>
  <si>
    <t>CA-2017-154214</t>
  </si>
  <si>
    <t>TB-21595</t>
  </si>
  <si>
    <t>Troy Blackwell</t>
  </si>
  <si>
    <t>FUR-FU-10000206</t>
  </si>
  <si>
    <t>GE General Purpose, Extra Long Life, Showcase &amp; Floodlight Incandescent Bulbs</t>
  </si>
  <si>
    <t>CA-2016-166674</t>
  </si>
  <si>
    <t>RB-19360</t>
  </si>
  <si>
    <t>Raymond Buch</t>
  </si>
  <si>
    <t>Auburn</t>
  </si>
  <si>
    <t>OFF-AR-10000588</t>
  </si>
  <si>
    <t>Newell 345</t>
  </si>
  <si>
    <t>CA-2017-147277</t>
  </si>
  <si>
    <t>EB-13705</t>
  </si>
  <si>
    <t>Ed Braxton</t>
  </si>
  <si>
    <t>CA-2016-100153</t>
  </si>
  <si>
    <t>Norman</t>
  </si>
  <si>
    <t>TEC-AC-10001772</t>
  </si>
  <si>
    <t>Memorex Mini Travel Drive 16 GB USB 2.0 Flash Drive</t>
  </si>
  <si>
    <t>US-2014-110674</t>
  </si>
  <si>
    <t>SC-20095</t>
  </si>
  <si>
    <t>Sanjit Chand</t>
  </si>
  <si>
    <t>FUR-CH-10000225</t>
  </si>
  <si>
    <t>Global Geo Office Task Chair, Gray</t>
  </si>
  <si>
    <t>US-2016-157945</t>
  </si>
  <si>
    <t>FUR-CH-10002331</t>
  </si>
  <si>
    <t>Hon 4700 Series Mobuis Mid-Back Task Chairs with Adjustable Arms</t>
  </si>
  <si>
    <t>CA-2015-109638</t>
  </si>
  <si>
    <t>OFF-AP-10002472</t>
  </si>
  <si>
    <t>3M Office Air Cleaner</t>
  </si>
  <si>
    <t>CA-2016-109869</t>
  </si>
  <si>
    <t>TN-21040</t>
  </si>
  <si>
    <t>Tanja Norvell</t>
  </si>
  <si>
    <t>US-2015-101399</t>
  </si>
  <si>
    <t>JS-15940</t>
  </si>
  <si>
    <t>Joni Sundaresam</t>
  </si>
  <si>
    <t>Park Ridge</t>
  </si>
  <si>
    <t>CA-2017-154907</t>
  </si>
  <si>
    <t>Amarillo</t>
  </si>
  <si>
    <t>FUR-BO-10002824</t>
  </si>
  <si>
    <t>Bush Mission Pointe Library</t>
  </si>
  <si>
    <t>US-2016-100419</t>
  </si>
  <si>
    <t>OFF-BI-10002194</t>
  </si>
  <si>
    <t>Cardinal Hold-It CD Pocket</t>
  </si>
  <si>
    <t>CA-2015-154144</t>
  </si>
  <si>
    <t>MH-17785</t>
  </si>
  <si>
    <t>Maya Herman</t>
  </si>
  <si>
    <t>Lindenhurst</t>
  </si>
  <si>
    <t>OFF-PA-10004071</t>
  </si>
  <si>
    <t>Eaton Premium Continuous-Feed Paper, 25% Cotton, Letter Size, White, 1000 Shts/Box</t>
  </si>
  <si>
    <t>CA-2014-144666</t>
  </si>
  <si>
    <t>JP-15520</t>
  </si>
  <si>
    <t>Jeremy Pistek</t>
  </si>
  <si>
    <t>OFF-ST-10002743</t>
  </si>
  <si>
    <t>SAFCO Boltless Steel Shelving</t>
  </si>
  <si>
    <t>CA-2016-103891</t>
  </si>
  <si>
    <t>TEC-PH-10000149</t>
  </si>
  <si>
    <t>Cisco SPA525G2 IP Phone - Wireless</t>
  </si>
  <si>
    <t>CA-2016-152632</t>
  </si>
  <si>
    <t>JE-15475</t>
  </si>
  <si>
    <t>Jeremy Ellison</t>
  </si>
  <si>
    <t>CA-2016-100790</t>
  </si>
  <si>
    <t>JG-15805</t>
  </si>
  <si>
    <t>John Grady</t>
  </si>
  <si>
    <t>OFF-AR-10003045</t>
  </si>
  <si>
    <t>Prang Colored Pencils</t>
  </si>
  <si>
    <t>CA-2014-134677</t>
  </si>
  <si>
    <t>XP-21865</t>
  </si>
  <si>
    <t>Xylona Preis</t>
  </si>
  <si>
    <t>TEC-AC-10001445</t>
  </si>
  <si>
    <t>Imation USB 2.0 Swivel Flash Drive USB flash drive - 4 GB - Pink</t>
  </si>
  <si>
    <t>CA-2014-127691</t>
  </si>
  <si>
    <t>EM-14065</t>
  </si>
  <si>
    <t>Erin Mull</t>
  </si>
  <si>
    <t>CA-2017-140963</t>
  </si>
  <si>
    <t>MT-18070</t>
  </si>
  <si>
    <t>Michelle Tran</t>
  </si>
  <si>
    <t>OFF-LA-10003923</t>
  </si>
  <si>
    <t>Alphabetical Labels for Top Tab Filing</t>
  </si>
  <si>
    <t>CA-2014-154627</t>
  </si>
  <si>
    <t>SA-20830</t>
  </si>
  <si>
    <t>Sue Ann Reed</t>
  </si>
  <si>
    <t>TEC-PH-10001363</t>
  </si>
  <si>
    <t>Apple iPhone 5S</t>
  </si>
  <si>
    <t>CA-2014-133753</t>
  </si>
  <si>
    <t>CW-11905</t>
  </si>
  <si>
    <t>Carl Weiss</t>
  </si>
  <si>
    <t>Huntsville</t>
  </si>
  <si>
    <t>TEC-PH-10000376</t>
  </si>
  <si>
    <t>Square Credit Card Reader</t>
  </si>
  <si>
    <t>CA-2014-113362</t>
  </si>
  <si>
    <t>AJ-10960</t>
  </si>
  <si>
    <t>Astrea Jones</t>
  </si>
  <si>
    <t>OFF-ST-10001809</t>
  </si>
  <si>
    <t>Fellowes Officeware Wire Shelving</t>
  </si>
  <si>
    <t>CA-2016-169166</t>
  </si>
  <si>
    <t>SS-20590</t>
  </si>
  <si>
    <t>Sonia Sunley</t>
  </si>
  <si>
    <t>TEC-AC-10000991</t>
  </si>
  <si>
    <t>Sony Micro Vault Click 8 GB USB 2.0 Flash Drive</t>
  </si>
  <si>
    <t>US-2016-120929</t>
  </si>
  <si>
    <t>RO-19780</t>
  </si>
  <si>
    <t>Rose O'Brian</t>
  </si>
  <si>
    <t>FUR-TA-10001857</t>
  </si>
  <si>
    <t>Balt Solid Wood Rectangular Table</t>
  </si>
  <si>
    <t>CA-2015-134782</t>
  </si>
  <si>
    <t>MD-17350</t>
  </si>
  <si>
    <t>Maribeth Dona</t>
  </si>
  <si>
    <t>Fayetteville</t>
  </si>
  <si>
    <t>Arkansas</t>
  </si>
  <si>
    <t>OFF-EN-10001434</t>
  </si>
  <si>
    <t>Strathmore #10 Envelopes, Ultimate White</t>
  </si>
  <si>
    <t>CA-2016-126158</t>
  </si>
  <si>
    <t>Costa Mesa</t>
  </si>
  <si>
    <t>OFF-BI-10002498</t>
  </si>
  <si>
    <t>Clear Mylar Reinforcing Strips</t>
  </si>
  <si>
    <t>US-2016-105578</t>
  </si>
  <si>
    <t>MY-17380</t>
  </si>
  <si>
    <t>Maribeth Yedwab</t>
  </si>
  <si>
    <t>Parker</t>
  </si>
  <si>
    <t>OFF-BI-10001670</t>
  </si>
  <si>
    <t>Vinyl Sectional Post Binders</t>
  </si>
  <si>
    <t>CA-2017-134978</t>
  </si>
  <si>
    <t>CA-2015-145352</t>
  </si>
  <si>
    <t>CM-12385</t>
  </si>
  <si>
    <t>Christopher Martinez</t>
  </si>
  <si>
    <t>Atlanta</t>
  </si>
  <si>
    <t>OFF-AR-10001662</t>
  </si>
  <si>
    <t>Rogers Handheld Barrel Pencil Sharpener</t>
  </si>
  <si>
    <t>CA-2017-135307</t>
  </si>
  <si>
    <t>LS-17245</t>
  </si>
  <si>
    <t>Lynn Smith</t>
  </si>
  <si>
    <t>Gladstone</t>
  </si>
  <si>
    <t>FUR-FU-10001290</t>
  </si>
  <si>
    <t>Executive Impressions Supervisor Wall Clock</t>
  </si>
  <si>
    <t>CA-2016-106341</t>
  </si>
  <si>
    <t>CA-2017-163405</t>
  </si>
  <si>
    <t>BN-11515</t>
  </si>
  <si>
    <t>Bradley Nguyen</t>
  </si>
  <si>
    <t>OFF-AR-10003811</t>
  </si>
  <si>
    <t>Newell 327</t>
  </si>
  <si>
    <t>CA-2017-127432</t>
  </si>
  <si>
    <t>Great Falls</t>
  </si>
  <si>
    <t>Montana</t>
  </si>
  <si>
    <t>TEC-CO-10003236</t>
  </si>
  <si>
    <t>Canon Image Class D660 Copier</t>
  </si>
  <si>
    <t>CA-2015-157812</t>
  </si>
  <si>
    <t>DB-13210</t>
  </si>
  <si>
    <t>Dean Braden</t>
  </si>
  <si>
    <t>RowNumber</t>
  </si>
  <si>
    <t>Vlookup</t>
  </si>
  <si>
    <t>Vertical Lookup</t>
  </si>
  <si>
    <t>Hlookup</t>
  </si>
  <si>
    <t>Horizontal Lookup</t>
  </si>
  <si>
    <t>Product</t>
  </si>
  <si>
    <t>Apple</t>
  </si>
  <si>
    <t>Orange</t>
  </si>
  <si>
    <t>Banana</t>
  </si>
  <si>
    <t>Papaya</t>
  </si>
  <si>
    <t>Sapota</t>
  </si>
  <si>
    <t>Price</t>
  </si>
  <si>
    <t>Color</t>
  </si>
  <si>
    <t>Red</t>
  </si>
  <si>
    <t>Yellow</t>
  </si>
  <si>
    <t>White</t>
  </si>
  <si>
    <t>yellow</t>
  </si>
  <si>
    <t>Brown</t>
  </si>
  <si>
    <t>qty</t>
  </si>
  <si>
    <t>Abhishek</t>
  </si>
  <si>
    <t>lower</t>
  </si>
  <si>
    <t>upper</t>
  </si>
  <si>
    <t>FirstName</t>
  </si>
  <si>
    <t>LastName</t>
  </si>
  <si>
    <t>1st Space</t>
  </si>
  <si>
    <t>Num.OfChar</t>
  </si>
  <si>
    <t>MiddleName</t>
  </si>
  <si>
    <t>Manisha K Sharma</t>
  </si>
  <si>
    <t>Manu Kumar Sharama</t>
  </si>
  <si>
    <t>Yatin sharma Ji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</si>
</sst>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1" xfId="0" applyBorder="1"/>
    <xf numFmtId="0" fontId="1" fillId="0" borderId="1" xfId="0" applyFont="1" applyBorder="1"/>
    <xf numFmtId="0" fontId="1" fillId="0" borderId="2" xfId="0" applyFont="1" applyFill="1" applyBorder="1"/>
    <xf numFmtId="0" fontId="1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E55DA-846E-4E7D-AA15-3BB39A9F5A6A}">
  <dimension ref="A1:U244"/>
  <sheetViews>
    <sheetView topLeftCell="G1" workbookViewId="0">
      <selection activeCell="A167" sqref="A1:A1048576"/>
    </sheetView>
  </sheetViews>
  <sheetFormatPr defaultRowHeight="14.5" x14ac:dyDescent="0.35"/>
  <cols>
    <col min="1" max="1" width="14.453125" bestFit="1" customWidth="1"/>
  </cols>
  <sheetData>
    <row r="1" spans="1:21" x14ac:dyDescent="0.35">
      <c r="A1" t="s">
        <v>0</v>
      </c>
      <c r="B1" t="s">
        <v>12</v>
      </c>
      <c r="C1" t="s">
        <v>1</v>
      </c>
      <c r="D1" t="s">
        <v>2</v>
      </c>
      <c r="E1" t="s">
        <v>3</v>
      </c>
      <c r="F1" t="s">
        <v>17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13</v>
      </c>
      <c r="P1" t="s">
        <v>14</v>
      </c>
      <c r="Q1" t="s">
        <v>15</v>
      </c>
      <c r="R1" t="s">
        <v>16</v>
      </c>
      <c r="S1" t="s">
        <v>18</v>
      </c>
      <c r="T1" t="s">
        <v>19</v>
      </c>
      <c r="U1" t="s">
        <v>20</v>
      </c>
    </row>
    <row r="2" spans="1:21" x14ac:dyDescent="0.35">
      <c r="A2" t="s">
        <v>21</v>
      </c>
      <c r="B2" t="s">
        <v>29</v>
      </c>
      <c r="C2" s="1">
        <v>42682</v>
      </c>
      <c r="D2" s="1">
        <v>42685</v>
      </c>
      <c r="E2">
        <f>YEAR(C2)</f>
        <v>2016</v>
      </c>
      <c r="F2">
        <v>261.95999999999998</v>
      </c>
      <c r="G2" t="s">
        <v>22</v>
      </c>
      <c r="H2" t="s">
        <v>23</v>
      </c>
      <c r="I2" t="s">
        <v>24</v>
      </c>
      <c r="J2" t="s">
        <v>25</v>
      </c>
      <c r="K2" t="s">
        <v>26</v>
      </c>
      <c r="L2" t="s">
        <v>27</v>
      </c>
      <c r="M2" t="s">
        <v>28</v>
      </c>
      <c r="N2">
        <v>42420</v>
      </c>
      <c r="O2" t="s">
        <v>30</v>
      </c>
      <c r="P2" t="s">
        <v>31</v>
      </c>
      <c r="Q2" t="s">
        <v>32</v>
      </c>
      <c r="R2" t="s">
        <v>33</v>
      </c>
      <c r="S2">
        <v>2</v>
      </c>
      <c r="T2">
        <v>0</v>
      </c>
      <c r="U2">
        <v>41.913600000000002</v>
      </c>
    </row>
    <row r="3" spans="1:21" x14ac:dyDescent="0.35">
      <c r="A3" t="s">
        <v>35</v>
      </c>
      <c r="B3" t="s">
        <v>41</v>
      </c>
      <c r="C3" s="1">
        <v>42533</v>
      </c>
      <c r="D3" s="1">
        <v>42537</v>
      </c>
      <c r="E3">
        <f>YEAR(C3)</f>
        <v>2016</v>
      </c>
      <c r="F3">
        <v>14.62</v>
      </c>
      <c r="G3" t="s">
        <v>22</v>
      </c>
      <c r="H3" t="s">
        <v>36</v>
      </c>
      <c r="I3" t="s">
        <v>37</v>
      </c>
      <c r="J3" t="s">
        <v>38</v>
      </c>
      <c r="K3" t="s">
        <v>26</v>
      </c>
      <c r="L3" t="s">
        <v>39</v>
      </c>
      <c r="M3" t="s">
        <v>40</v>
      </c>
      <c r="N3">
        <v>90036</v>
      </c>
      <c r="O3" t="s">
        <v>42</v>
      </c>
      <c r="P3" t="s">
        <v>43</v>
      </c>
      <c r="Q3" t="s">
        <v>44</v>
      </c>
      <c r="R3" t="s">
        <v>45</v>
      </c>
      <c r="S3">
        <v>2</v>
      </c>
      <c r="T3">
        <v>0</v>
      </c>
      <c r="U3">
        <v>6.8714000000000004</v>
      </c>
    </row>
    <row r="4" spans="1:21" x14ac:dyDescent="0.35">
      <c r="A4" t="s">
        <v>46</v>
      </c>
      <c r="B4" t="s">
        <v>29</v>
      </c>
      <c r="C4" s="1">
        <v>42288</v>
      </c>
      <c r="D4" s="1">
        <v>42295</v>
      </c>
      <c r="E4">
        <f>YEAR(C4)</f>
        <v>2015</v>
      </c>
      <c r="F4">
        <v>957.57749999999999</v>
      </c>
      <c r="G4" t="s">
        <v>47</v>
      </c>
      <c r="H4" t="s">
        <v>48</v>
      </c>
      <c r="I4" t="s">
        <v>49</v>
      </c>
      <c r="J4" t="s">
        <v>25</v>
      </c>
      <c r="K4" t="s">
        <v>26</v>
      </c>
      <c r="L4" t="s">
        <v>50</v>
      </c>
      <c r="M4" t="s">
        <v>51</v>
      </c>
      <c r="N4">
        <v>33311</v>
      </c>
      <c r="O4" t="s">
        <v>52</v>
      </c>
      <c r="P4" t="s">
        <v>31</v>
      </c>
      <c r="Q4" t="s">
        <v>53</v>
      </c>
      <c r="R4" t="s">
        <v>54</v>
      </c>
      <c r="S4">
        <v>5</v>
      </c>
      <c r="T4">
        <v>0.45</v>
      </c>
      <c r="U4">
        <v>-383.03100000000001</v>
      </c>
    </row>
    <row r="5" spans="1:21" x14ac:dyDescent="0.35">
      <c r="A5" t="s">
        <v>56</v>
      </c>
      <c r="B5" t="s">
        <v>41</v>
      </c>
      <c r="C5" s="1">
        <v>41799</v>
      </c>
      <c r="D5" s="1">
        <v>41804</v>
      </c>
      <c r="E5">
        <f>YEAR(C5)</f>
        <v>2014</v>
      </c>
      <c r="F5">
        <v>48.86</v>
      </c>
      <c r="G5" t="s">
        <v>47</v>
      </c>
      <c r="H5" t="s">
        <v>57</v>
      </c>
      <c r="I5" t="s">
        <v>58</v>
      </c>
      <c r="J5" t="s">
        <v>25</v>
      </c>
      <c r="K5" t="s">
        <v>26</v>
      </c>
      <c r="L5" t="s">
        <v>39</v>
      </c>
      <c r="M5" t="s">
        <v>40</v>
      </c>
      <c r="N5">
        <v>90032</v>
      </c>
      <c r="O5" t="s">
        <v>59</v>
      </c>
      <c r="P5" t="s">
        <v>31</v>
      </c>
      <c r="Q5" t="s">
        <v>60</v>
      </c>
      <c r="R5" t="s">
        <v>61</v>
      </c>
      <c r="S5">
        <v>7</v>
      </c>
      <c r="T5">
        <v>0</v>
      </c>
      <c r="U5">
        <v>14.1694</v>
      </c>
    </row>
    <row r="6" spans="1:21" x14ac:dyDescent="0.35">
      <c r="A6" t="s">
        <v>69</v>
      </c>
      <c r="B6" t="s">
        <v>29</v>
      </c>
      <c r="C6" s="1">
        <v>42840</v>
      </c>
      <c r="D6" s="1">
        <v>42845</v>
      </c>
      <c r="E6">
        <f>YEAR(C6)</f>
        <v>2017</v>
      </c>
      <c r="F6">
        <v>15.552</v>
      </c>
      <c r="G6" t="s">
        <v>47</v>
      </c>
      <c r="H6" t="s">
        <v>70</v>
      </c>
      <c r="I6" t="s">
        <v>71</v>
      </c>
      <c r="J6" t="s">
        <v>25</v>
      </c>
      <c r="K6" t="s">
        <v>26</v>
      </c>
      <c r="L6" t="s">
        <v>72</v>
      </c>
      <c r="M6" t="s">
        <v>73</v>
      </c>
      <c r="N6">
        <v>28027</v>
      </c>
      <c r="O6" t="s">
        <v>74</v>
      </c>
      <c r="P6" t="s">
        <v>43</v>
      </c>
      <c r="Q6" t="s">
        <v>75</v>
      </c>
      <c r="R6" t="s">
        <v>76</v>
      </c>
      <c r="S6">
        <v>3</v>
      </c>
      <c r="T6">
        <v>0.2</v>
      </c>
      <c r="U6">
        <v>5.4432</v>
      </c>
    </row>
    <row r="7" spans="1:21" x14ac:dyDescent="0.35">
      <c r="A7" t="s">
        <v>77</v>
      </c>
      <c r="B7" t="s">
        <v>41</v>
      </c>
      <c r="C7" s="1">
        <v>42709</v>
      </c>
      <c r="D7" s="1">
        <v>42714</v>
      </c>
      <c r="E7">
        <f>YEAR(C7)</f>
        <v>2016</v>
      </c>
      <c r="F7">
        <v>407.976</v>
      </c>
      <c r="G7" t="s">
        <v>47</v>
      </c>
      <c r="H7" t="s">
        <v>78</v>
      </c>
      <c r="I7" t="s">
        <v>79</v>
      </c>
      <c r="J7" t="s">
        <v>25</v>
      </c>
      <c r="K7" t="s">
        <v>26</v>
      </c>
      <c r="L7" t="s">
        <v>80</v>
      </c>
      <c r="M7" t="s">
        <v>81</v>
      </c>
      <c r="N7">
        <v>98103</v>
      </c>
      <c r="O7" t="s">
        <v>82</v>
      </c>
      <c r="P7" t="s">
        <v>43</v>
      </c>
      <c r="Q7" t="s">
        <v>65</v>
      </c>
      <c r="R7" t="s">
        <v>83</v>
      </c>
      <c r="S7">
        <v>3</v>
      </c>
      <c r="T7">
        <v>0.2</v>
      </c>
      <c r="U7">
        <v>132.59219999999999</v>
      </c>
    </row>
    <row r="8" spans="1:21" x14ac:dyDescent="0.35">
      <c r="A8" t="s">
        <v>84</v>
      </c>
      <c r="B8" t="s">
        <v>90</v>
      </c>
      <c r="C8" s="1">
        <v>42330</v>
      </c>
      <c r="D8" s="1">
        <v>42334</v>
      </c>
      <c r="E8">
        <f>YEAR(C8)</f>
        <v>2015</v>
      </c>
      <c r="F8">
        <v>68.81</v>
      </c>
      <c r="G8" t="s">
        <v>47</v>
      </c>
      <c r="H8" t="s">
        <v>85</v>
      </c>
      <c r="I8" t="s">
        <v>86</v>
      </c>
      <c r="J8" t="s">
        <v>87</v>
      </c>
      <c r="K8" t="s">
        <v>26</v>
      </c>
      <c r="L8" t="s">
        <v>88</v>
      </c>
      <c r="M8" t="s">
        <v>89</v>
      </c>
      <c r="N8">
        <v>76106</v>
      </c>
      <c r="O8" t="s">
        <v>91</v>
      </c>
      <c r="P8" t="s">
        <v>43</v>
      </c>
      <c r="Q8" t="s">
        <v>66</v>
      </c>
      <c r="R8" t="s">
        <v>92</v>
      </c>
      <c r="S8">
        <v>5</v>
      </c>
      <c r="T8">
        <v>0.8</v>
      </c>
      <c r="U8">
        <v>-123.858</v>
      </c>
    </row>
    <row r="9" spans="1:21" x14ac:dyDescent="0.35">
      <c r="A9" t="s">
        <v>93</v>
      </c>
      <c r="B9" t="s">
        <v>90</v>
      </c>
      <c r="C9" s="1">
        <v>41954</v>
      </c>
      <c r="D9" s="1">
        <v>41961</v>
      </c>
      <c r="E9">
        <f>YEAR(C9)</f>
        <v>2014</v>
      </c>
      <c r="F9">
        <v>665.88</v>
      </c>
      <c r="G9" t="s">
        <v>47</v>
      </c>
      <c r="H9" t="s">
        <v>94</v>
      </c>
      <c r="I9" t="s">
        <v>95</v>
      </c>
      <c r="J9" t="s">
        <v>25</v>
      </c>
      <c r="K9" t="s">
        <v>26</v>
      </c>
      <c r="L9" t="s">
        <v>96</v>
      </c>
      <c r="M9" t="s">
        <v>97</v>
      </c>
      <c r="N9">
        <v>53711</v>
      </c>
      <c r="O9" t="s">
        <v>98</v>
      </c>
      <c r="P9" t="s">
        <v>43</v>
      </c>
      <c r="Q9" t="s">
        <v>55</v>
      </c>
      <c r="R9" t="s">
        <v>99</v>
      </c>
      <c r="S9">
        <v>6</v>
      </c>
      <c r="T9">
        <v>0</v>
      </c>
      <c r="U9">
        <v>13.317600000000001</v>
      </c>
    </row>
    <row r="10" spans="1:21" x14ac:dyDescent="0.35">
      <c r="A10" t="s">
        <v>100</v>
      </c>
      <c r="B10" t="s">
        <v>41</v>
      </c>
      <c r="C10" s="1">
        <v>41772</v>
      </c>
      <c r="D10" s="1">
        <v>41774</v>
      </c>
      <c r="E10">
        <f>YEAR(C10)</f>
        <v>2014</v>
      </c>
      <c r="F10">
        <v>55.5</v>
      </c>
      <c r="G10" t="s">
        <v>22</v>
      </c>
      <c r="H10" t="s">
        <v>101</v>
      </c>
      <c r="I10" t="s">
        <v>102</v>
      </c>
      <c r="J10" t="s">
        <v>25</v>
      </c>
      <c r="K10" t="s">
        <v>26</v>
      </c>
      <c r="L10" t="s">
        <v>103</v>
      </c>
      <c r="M10" t="s">
        <v>104</v>
      </c>
      <c r="N10">
        <v>84084</v>
      </c>
      <c r="O10" t="s">
        <v>105</v>
      </c>
      <c r="P10" t="s">
        <v>43</v>
      </c>
      <c r="Q10" t="s">
        <v>55</v>
      </c>
      <c r="R10" t="s">
        <v>106</v>
      </c>
      <c r="S10">
        <v>2</v>
      </c>
      <c r="T10">
        <v>0</v>
      </c>
      <c r="U10">
        <v>9.99</v>
      </c>
    </row>
    <row r="11" spans="1:21" x14ac:dyDescent="0.35">
      <c r="A11" t="s">
        <v>107</v>
      </c>
      <c r="B11" t="s">
        <v>41</v>
      </c>
      <c r="C11" s="1">
        <v>41878</v>
      </c>
      <c r="D11" s="1">
        <v>41883</v>
      </c>
      <c r="E11">
        <f>YEAR(C11)</f>
        <v>2014</v>
      </c>
      <c r="F11">
        <v>8.56</v>
      </c>
      <c r="G11" t="s">
        <v>22</v>
      </c>
      <c r="H11" t="s">
        <v>108</v>
      </c>
      <c r="I11" t="s">
        <v>109</v>
      </c>
      <c r="J11" t="s">
        <v>25</v>
      </c>
      <c r="K11" t="s">
        <v>26</v>
      </c>
      <c r="L11" t="s">
        <v>110</v>
      </c>
      <c r="M11" t="s">
        <v>40</v>
      </c>
      <c r="N11">
        <v>94109</v>
      </c>
      <c r="O11" t="s">
        <v>111</v>
      </c>
      <c r="P11" t="s">
        <v>43</v>
      </c>
      <c r="Q11" t="s">
        <v>62</v>
      </c>
      <c r="R11" t="s">
        <v>112</v>
      </c>
      <c r="S11">
        <v>2</v>
      </c>
      <c r="T11">
        <v>0</v>
      </c>
      <c r="U11">
        <v>2.4824000000000002</v>
      </c>
    </row>
    <row r="12" spans="1:21" x14ac:dyDescent="0.35">
      <c r="A12" t="s">
        <v>113</v>
      </c>
      <c r="B12" t="s">
        <v>90</v>
      </c>
      <c r="C12" s="1">
        <v>42713</v>
      </c>
      <c r="D12" s="1">
        <v>42717</v>
      </c>
      <c r="E12">
        <f>YEAR(C12)</f>
        <v>2016</v>
      </c>
      <c r="F12">
        <v>19.46</v>
      </c>
      <c r="G12" t="s">
        <v>47</v>
      </c>
      <c r="H12" t="s">
        <v>114</v>
      </c>
      <c r="I12" t="s">
        <v>115</v>
      </c>
      <c r="J12" t="s">
        <v>38</v>
      </c>
      <c r="K12" t="s">
        <v>26</v>
      </c>
      <c r="L12" t="s">
        <v>116</v>
      </c>
      <c r="M12" t="s">
        <v>117</v>
      </c>
      <c r="N12">
        <v>68025</v>
      </c>
      <c r="O12" t="s">
        <v>118</v>
      </c>
      <c r="P12" t="s">
        <v>43</v>
      </c>
      <c r="Q12" t="s">
        <v>62</v>
      </c>
      <c r="R12" t="s">
        <v>119</v>
      </c>
      <c r="S12">
        <v>7</v>
      </c>
      <c r="T12">
        <v>0</v>
      </c>
      <c r="U12">
        <v>5.0595999999999997</v>
      </c>
    </row>
    <row r="13" spans="1:21" x14ac:dyDescent="0.35">
      <c r="A13" t="s">
        <v>120</v>
      </c>
      <c r="B13" t="s">
        <v>125</v>
      </c>
      <c r="C13" s="1">
        <v>42932</v>
      </c>
      <c r="D13" s="1">
        <v>42934</v>
      </c>
      <c r="E13">
        <f>YEAR(C13)</f>
        <v>2017</v>
      </c>
      <c r="F13">
        <v>71.372</v>
      </c>
      <c r="G13" t="s">
        <v>22</v>
      </c>
      <c r="H13" t="s">
        <v>121</v>
      </c>
      <c r="I13" t="s">
        <v>122</v>
      </c>
      <c r="J13" t="s">
        <v>25</v>
      </c>
      <c r="K13" t="s">
        <v>26</v>
      </c>
      <c r="L13" t="s">
        <v>123</v>
      </c>
      <c r="M13" t="s">
        <v>124</v>
      </c>
      <c r="N13">
        <v>19140</v>
      </c>
      <c r="O13" t="s">
        <v>126</v>
      </c>
      <c r="P13" t="s">
        <v>31</v>
      </c>
      <c r="Q13" t="s">
        <v>34</v>
      </c>
      <c r="R13" t="s">
        <v>127</v>
      </c>
      <c r="S13">
        <v>2</v>
      </c>
      <c r="T13">
        <v>0.3</v>
      </c>
      <c r="U13">
        <v>-1.0196000000000001</v>
      </c>
    </row>
    <row r="14" spans="1:21" x14ac:dyDescent="0.35">
      <c r="A14" t="s">
        <v>128</v>
      </c>
      <c r="B14" t="s">
        <v>41</v>
      </c>
      <c r="C14" s="1">
        <v>42272</v>
      </c>
      <c r="D14" s="1">
        <v>42277</v>
      </c>
      <c r="E14">
        <f>YEAR(C14)</f>
        <v>2015</v>
      </c>
      <c r="F14">
        <v>1044.6300000000001</v>
      </c>
      <c r="G14" t="s">
        <v>47</v>
      </c>
      <c r="H14" t="s">
        <v>129</v>
      </c>
      <c r="I14" t="s">
        <v>130</v>
      </c>
      <c r="J14" t="s">
        <v>25</v>
      </c>
      <c r="K14" t="s">
        <v>26</v>
      </c>
      <c r="L14" t="s">
        <v>131</v>
      </c>
      <c r="M14" t="s">
        <v>104</v>
      </c>
      <c r="N14">
        <v>84057</v>
      </c>
      <c r="O14" t="s">
        <v>52</v>
      </c>
      <c r="P14" t="s">
        <v>31</v>
      </c>
      <c r="Q14" t="s">
        <v>53</v>
      </c>
      <c r="R14" t="s">
        <v>54</v>
      </c>
      <c r="S14">
        <v>3</v>
      </c>
      <c r="T14">
        <v>0</v>
      </c>
      <c r="U14">
        <v>240.26490000000001</v>
      </c>
    </row>
    <row r="15" spans="1:21" x14ac:dyDescent="0.35">
      <c r="A15" t="s">
        <v>132</v>
      </c>
      <c r="B15" t="s">
        <v>41</v>
      </c>
      <c r="C15" s="1">
        <v>42385</v>
      </c>
      <c r="D15" s="1">
        <v>42389</v>
      </c>
      <c r="E15">
        <f>YEAR(C15)</f>
        <v>2016</v>
      </c>
      <c r="F15">
        <v>11.648</v>
      </c>
      <c r="G15" t="s">
        <v>22</v>
      </c>
      <c r="H15" t="s">
        <v>133</v>
      </c>
      <c r="I15" t="s">
        <v>134</v>
      </c>
      <c r="J15" t="s">
        <v>25</v>
      </c>
      <c r="K15" t="s">
        <v>26</v>
      </c>
      <c r="L15" t="s">
        <v>39</v>
      </c>
      <c r="M15" t="s">
        <v>40</v>
      </c>
      <c r="N15">
        <v>90049</v>
      </c>
      <c r="O15" t="s">
        <v>135</v>
      </c>
      <c r="P15" t="s">
        <v>43</v>
      </c>
      <c r="Q15" t="s">
        <v>65</v>
      </c>
      <c r="R15" t="s">
        <v>136</v>
      </c>
      <c r="S15">
        <v>2</v>
      </c>
      <c r="T15">
        <v>0.2</v>
      </c>
      <c r="U15">
        <v>4.2224000000000004</v>
      </c>
    </row>
    <row r="16" spans="1:21" x14ac:dyDescent="0.35">
      <c r="A16" t="s">
        <v>138</v>
      </c>
      <c r="B16" t="s">
        <v>125</v>
      </c>
      <c r="C16" s="1">
        <v>42264</v>
      </c>
      <c r="D16" s="1">
        <v>42268</v>
      </c>
      <c r="E16">
        <f>YEAR(C16)</f>
        <v>2015</v>
      </c>
      <c r="F16">
        <v>3083.43</v>
      </c>
      <c r="G16" t="s">
        <v>47</v>
      </c>
      <c r="H16" t="s">
        <v>139</v>
      </c>
      <c r="I16" t="s">
        <v>140</v>
      </c>
      <c r="J16" t="s">
        <v>25</v>
      </c>
      <c r="K16" t="s">
        <v>26</v>
      </c>
      <c r="L16" t="s">
        <v>123</v>
      </c>
      <c r="M16" t="s">
        <v>124</v>
      </c>
      <c r="N16">
        <v>19140</v>
      </c>
      <c r="O16" t="s">
        <v>141</v>
      </c>
      <c r="P16" t="s">
        <v>31</v>
      </c>
      <c r="Q16" t="s">
        <v>32</v>
      </c>
      <c r="R16" t="s">
        <v>142</v>
      </c>
      <c r="S16">
        <v>7</v>
      </c>
      <c r="T16">
        <v>0.5</v>
      </c>
      <c r="U16">
        <v>-1665.0522000000001</v>
      </c>
    </row>
    <row r="17" spans="1:21" x14ac:dyDescent="0.35">
      <c r="A17" t="s">
        <v>148</v>
      </c>
      <c r="B17" t="s">
        <v>90</v>
      </c>
      <c r="C17" s="1">
        <v>43027</v>
      </c>
      <c r="D17" s="1">
        <v>43031</v>
      </c>
      <c r="E17">
        <f>YEAR(C17)</f>
        <v>2017</v>
      </c>
      <c r="F17">
        <v>29.472000000000001</v>
      </c>
      <c r="G17" t="s">
        <v>22</v>
      </c>
      <c r="H17" t="s">
        <v>149</v>
      </c>
      <c r="I17" t="s">
        <v>150</v>
      </c>
      <c r="J17" t="s">
        <v>87</v>
      </c>
      <c r="K17" t="s">
        <v>26</v>
      </c>
      <c r="L17" t="s">
        <v>151</v>
      </c>
      <c r="M17" t="s">
        <v>89</v>
      </c>
      <c r="N17">
        <v>77095</v>
      </c>
      <c r="O17" t="s">
        <v>152</v>
      </c>
      <c r="P17" t="s">
        <v>43</v>
      </c>
      <c r="Q17" t="s">
        <v>75</v>
      </c>
      <c r="R17" t="s">
        <v>153</v>
      </c>
      <c r="S17">
        <v>3</v>
      </c>
      <c r="T17">
        <v>0.2</v>
      </c>
      <c r="U17">
        <v>9.9467999999999996</v>
      </c>
    </row>
    <row r="18" spans="1:21" x14ac:dyDescent="0.35">
      <c r="A18" t="s">
        <v>154</v>
      </c>
      <c r="B18" t="s">
        <v>90</v>
      </c>
      <c r="C18" s="1">
        <v>42712</v>
      </c>
      <c r="D18" s="1">
        <v>42714</v>
      </c>
      <c r="E18">
        <f>YEAR(C18)</f>
        <v>2016</v>
      </c>
      <c r="F18">
        <v>1097.5440000000001</v>
      </c>
      <c r="G18" t="s">
        <v>155</v>
      </c>
      <c r="H18" t="s">
        <v>156</v>
      </c>
      <c r="I18" t="s">
        <v>157</v>
      </c>
      <c r="J18" t="s">
        <v>38</v>
      </c>
      <c r="K18" t="s">
        <v>26</v>
      </c>
      <c r="L18" t="s">
        <v>158</v>
      </c>
      <c r="M18" t="s">
        <v>89</v>
      </c>
      <c r="N18">
        <v>75080</v>
      </c>
      <c r="O18" t="s">
        <v>159</v>
      </c>
      <c r="P18" t="s">
        <v>63</v>
      </c>
      <c r="Q18" t="s">
        <v>64</v>
      </c>
      <c r="R18" t="s">
        <v>160</v>
      </c>
      <c r="S18">
        <v>7</v>
      </c>
      <c r="T18">
        <v>0.2</v>
      </c>
      <c r="U18">
        <v>123.47369999999999</v>
      </c>
    </row>
    <row r="19" spans="1:21" x14ac:dyDescent="0.35">
      <c r="A19" t="s">
        <v>161</v>
      </c>
      <c r="B19" t="s">
        <v>90</v>
      </c>
      <c r="C19" s="1">
        <v>42365</v>
      </c>
      <c r="D19" s="1">
        <v>42369</v>
      </c>
      <c r="E19">
        <f>YEAR(C19)</f>
        <v>2015</v>
      </c>
      <c r="F19">
        <v>113.328</v>
      </c>
      <c r="G19" t="s">
        <v>47</v>
      </c>
      <c r="H19" t="s">
        <v>162</v>
      </c>
      <c r="I19" t="s">
        <v>163</v>
      </c>
      <c r="J19" t="s">
        <v>87</v>
      </c>
      <c r="K19" t="s">
        <v>26</v>
      </c>
      <c r="L19" t="s">
        <v>151</v>
      </c>
      <c r="M19" t="s">
        <v>89</v>
      </c>
      <c r="N19">
        <v>77041</v>
      </c>
      <c r="O19" t="s">
        <v>164</v>
      </c>
      <c r="P19" t="s">
        <v>43</v>
      </c>
      <c r="Q19" t="s">
        <v>146</v>
      </c>
      <c r="R19" t="s">
        <v>165</v>
      </c>
      <c r="S19">
        <v>9</v>
      </c>
      <c r="T19">
        <v>0.2</v>
      </c>
      <c r="U19">
        <v>35.414999999999999</v>
      </c>
    </row>
    <row r="20" spans="1:21" x14ac:dyDescent="0.35">
      <c r="A20" t="s">
        <v>166</v>
      </c>
      <c r="B20" t="s">
        <v>90</v>
      </c>
      <c r="C20" s="1">
        <v>42988</v>
      </c>
      <c r="D20" s="1">
        <v>42993</v>
      </c>
      <c r="E20">
        <f>YEAR(C20)</f>
        <v>2017</v>
      </c>
      <c r="F20">
        <v>147.16800000000001</v>
      </c>
      <c r="G20" t="s">
        <v>47</v>
      </c>
      <c r="H20" t="s">
        <v>167</v>
      </c>
      <c r="I20" t="s">
        <v>168</v>
      </c>
      <c r="J20" t="s">
        <v>38</v>
      </c>
      <c r="K20" t="s">
        <v>26</v>
      </c>
      <c r="L20" t="s">
        <v>169</v>
      </c>
      <c r="M20" t="s">
        <v>170</v>
      </c>
      <c r="N20">
        <v>60540</v>
      </c>
      <c r="O20" t="s">
        <v>171</v>
      </c>
      <c r="P20" t="s">
        <v>63</v>
      </c>
      <c r="Q20" t="s">
        <v>64</v>
      </c>
      <c r="R20" t="s">
        <v>172</v>
      </c>
      <c r="S20">
        <v>4</v>
      </c>
      <c r="T20">
        <v>0.2</v>
      </c>
      <c r="U20">
        <v>16.5564</v>
      </c>
    </row>
    <row r="21" spans="1:21" x14ac:dyDescent="0.35">
      <c r="A21" t="s">
        <v>173</v>
      </c>
      <c r="B21" t="s">
        <v>41</v>
      </c>
      <c r="C21" s="1">
        <v>42568</v>
      </c>
      <c r="D21" s="1">
        <v>42573</v>
      </c>
      <c r="E21">
        <f>YEAR(C21)</f>
        <v>2016</v>
      </c>
      <c r="F21">
        <v>77.88</v>
      </c>
      <c r="G21" t="s">
        <v>47</v>
      </c>
      <c r="H21" t="s">
        <v>174</v>
      </c>
      <c r="I21" t="s">
        <v>175</v>
      </c>
      <c r="J21" t="s">
        <v>38</v>
      </c>
      <c r="K21" t="s">
        <v>26</v>
      </c>
      <c r="L21" t="s">
        <v>39</v>
      </c>
      <c r="M21" t="s">
        <v>40</v>
      </c>
      <c r="N21">
        <v>90049</v>
      </c>
      <c r="O21" t="s">
        <v>176</v>
      </c>
      <c r="P21" t="s">
        <v>43</v>
      </c>
      <c r="Q21" t="s">
        <v>55</v>
      </c>
      <c r="R21" t="s">
        <v>177</v>
      </c>
      <c r="S21">
        <v>2</v>
      </c>
      <c r="T21">
        <v>0</v>
      </c>
      <c r="U21">
        <v>3.8940000000000001</v>
      </c>
    </row>
    <row r="22" spans="1:21" x14ac:dyDescent="0.35">
      <c r="A22" t="s">
        <v>178</v>
      </c>
      <c r="B22" t="s">
        <v>29</v>
      </c>
      <c r="C22" s="1">
        <v>42997</v>
      </c>
      <c r="D22" s="1">
        <v>43001</v>
      </c>
      <c r="E22">
        <f>YEAR(C22)</f>
        <v>2017</v>
      </c>
      <c r="F22">
        <v>95.616</v>
      </c>
      <c r="G22" t="s">
        <v>47</v>
      </c>
      <c r="H22" t="s">
        <v>179</v>
      </c>
      <c r="I22" t="s">
        <v>180</v>
      </c>
      <c r="J22" t="s">
        <v>38</v>
      </c>
      <c r="K22" t="s">
        <v>26</v>
      </c>
      <c r="L22" t="s">
        <v>181</v>
      </c>
      <c r="M22" t="s">
        <v>51</v>
      </c>
      <c r="N22">
        <v>32935</v>
      </c>
      <c r="O22" t="s">
        <v>182</v>
      </c>
      <c r="P22" t="s">
        <v>43</v>
      </c>
      <c r="Q22" t="s">
        <v>55</v>
      </c>
      <c r="R22" t="s">
        <v>183</v>
      </c>
      <c r="S22">
        <v>2</v>
      </c>
      <c r="T22">
        <v>0.2</v>
      </c>
      <c r="U22">
        <v>9.5616000000000003</v>
      </c>
    </row>
    <row r="23" spans="1:21" x14ac:dyDescent="0.35">
      <c r="A23" t="s">
        <v>184</v>
      </c>
      <c r="B23" t="s">
        <v>90</v>
      </c>
      <c r="C23" s="1">
        <v>42440</v>
      </c>
      <c r="D23" s="1">
        <v>42442</v>
      </c>
      <c r="E23">
        <f>YEAR(C23)</f>
        <v>2016</v>
      </c>
      <c r="F23">
        <v>45.98</v>
      </c>
      <c r="G23" t="s">
        <v>155</v>
      </c>
      <c r="H23" t="s">
        <v>185</v>
      </c>
      <c r="I23" t="s">
        <v>186</v>
      </c>
      <c r="J23" t="s">
        <v>38</v>
      </c>
      <c r="K23" t="s">
        <v>26</v>
      </c>
      <c r="L23" t="s">
        <v>187</v>
      </c>
      <c r="M23" t="s">
        <v>188</v>
      </c>
      <c r="N23">
        <v>55122</v>
      </c>
      <c r="O23" t="s">
        <v>189</v>
      </c>
      <c r="P23" t="s">
        <v>63</v>
      </c>
      <c r="Q23" t="s">
        <v>137</v>
      </c>
      <c r="R23" t="s">
        <v>190</v>
      </c>
      <c r="S23">
        <v>2</v>
      </c>
      <c r="T23">
        <v>0</v>
      </c>
      <c r="U23">
        <v>19.7714</v>
      </c>
    </row>
    <row r="24" spans="1:21" x14ac:dyDescent="0.35">
      <c r="A24" t="s">
        <v>191</v>
      </c>
      <c r="B24" t="s">
        <v>90</v>
      </c>
      <c r="C24" s="1">
        <v>41932</v>
      </c>
      <c r="D24" s="1">
        <v>41937</v>
      </c>
      <c r="E24">
        <f>YEAR(C24)</f>
        <v>2014</v>
      </c>
      <c r="F24">
        <v>211.96</v>
      </c>
      <c r="G24" t="s">
        <v>22</v>
      </c>
      <c r="H24" t="s">
        <v>192</v>
      </c>
      <c r="I24" t="s">
        <v>193</v>
      </c>
      <c r="J24" t="s">
        <v>25</v>
      </c>
      <c r="K24" t="s">
        <v>26</v>
      </c>
      <c r="L24" t="s">
        <v>194</v>
      </c>
      <c r="M24" t="s">
        <v>195</v>
      </c>
      <c r="N24">
        <v>48185</v>
      </c>
      <c r="O24" t="s">
        <v>196</v>
      </c>
      <c r="P24" t="s">
        <v>43</v>
      </c>
      <c r="Q24" t="s">
        <v>55</v>
      </c>
      <c r="R24" t="s">
        <v>197</v>
      </c>
      <c r="S24">
        <v>4</v>
      </c>
      <c r="T24">
        <v>0</v>
      </c>
      <c r="U24">
        <v>8.4784000000000006</v>
      </c>
    </row>
    <row r="25" spans="1:21" x14ac:dyDescent="0.35">
      <c r="A25" t="s">
        <v>198</v>
      </c>
      <c r="B25" t="s">
        <v>125</v>
      </c>
      <c r="C25" s="1">
        <v>42541</v>
      </c>
      <c r="D25" s="1">
        <v>42546</v>
      </c>
      <c r="E25">
        <f>YEAR(C25)</f>
        <v>2016</v>
      </c>
      <c r="F25">
        <v>45</v>
      </c>
      <c r="G25" t="s">
        <v>47</v>
      </c>
      <c r="H25" t="s">
        <v>199</v>
      </c>
      <c r="I25" t="s">
        <v>200</v>
      </c>
      <c r="J25" t="s">
        <v>25</v>
      </c>
      <c r="K25" t="s">
        <v>26</v>
      </c>
      <c r="L25" t="s">
        <v>201</v>
      </c>
      <c r="M25" t="s">
        <v>202</v>
      </c>
      <c r="N25">
        <v>19901</v>
      </c>
      <c r="O25" t="s">
        <v>203</v>
      </c>
      <c r="P25" t="s">
        <v>63</v>
      </c>
      <c r="Q25" t="s">
        <v>137</v>
      </c>
      <c r="R25" t="s">
        <v>204</v>
      </c>
      <c r="S25">
        <v>3</v>
      </c>
      <c r="T25">
        <v>0</v>
      </c>
      <c r="U25">
        <v>4.95</v>
      </c>
    </row>
    <row r="26" spans="1:21" x14ac:dyDescent="0.35">
      <c r="A26" t="s">
        <v>205</v>
      </c>
      <c r="B26" t="s">
        <v>90</v>
      </c>
      <c r="C26" s="1">
        <v>42112</v>
      </c>
      <c r="D26" s="1">
        <v>42116</v>
      </c>
      <c r="E26">
        <f>YEAR(C26)</f>
        <v>2015</v>
      </c>
      <c r="F26">
        <v>38.22</v>
      </c>
      <c r="G26" t="s">
        <v>47</v>
      </c>
      <c r="H26" t="s">
        <v>206</v>
      </c>
      <c r="I26" t="s">
        <v>207</v>
      </c>
      <c r="J26" t="s">
        <v>25</v>
      </c>
      <c r="K26" t="s">
        <v>26</v>
      </c>
      <c r="L26" t="s">
        <v>208</v>
      </c>
      <c r="M26" t="s">
        <v>209</v>
      </c>
      <c r="N26">
        <v>47150</v>
      </c>
      <c r="O26" t="s">
        <v>210</v>
      </c>
      <c r="P26" t="s">
        <v>43</v>
      </c>
      <c r="Q26" t="s">
        <v>65</v>
      </c>
      <c r="R26" t="s">
        <v>211</v>
      </c>
      <c r="S26">
        <v>6</v>
      </c>
      <c r="T26">
        <v>0</v>
      </c>
      <c r="U26">
        <v>17.9634</v>
      </c>
    </row>
    <row r="27" spans="1:21" x14ac:dyDescent="0.35">
      <c r="A27" t="s">
        <v>212</v>
      </c>
      <c r="B27" t="s">
        <v>125</v>
      </c>
      <c r="C27" s="1">
        <v>42715</v>
      </c>
      <c r="D27" s="1">
        <v>42721</v>
      </c>
      <c r="E27">
        <f>YEAR(C27)</f>
        <v>2016</v>
      </c>
      <c r="F27">
        <v>15.26</v>
      </c>
      <c r="G27" t="s">
        <v>47</v>
      </c>
      <c r="H27" t="s">
        <v>213</v>
      </c>
      <c r="I27" t="s">
        <v>214</v>
      </c>
      <c r="J27" t="s">
        <v>38</v>
      </c>
      <c r="K27" t="s">
        <v>26</v>
      </c>
      <c r="L27" t="s">
        <v>215</v>
      </c>
      <c r="M27" t="s">
        <v>216</v>
      </c>
      <c r="N27">
        <v>10024</v>
      </c>
      <c r="O27" t="s">
        <v>217</v>
      </c>
      <c r="P27" t="s">
        <v>43</v>
      </c>
      <c r="Q27" t="s">
        <v>218</v>
      </c>
      <c r="R27" t="s">
        <v>219</v>
      </c>
      <c r="S27">
        <v>7</v>
      </c>
      <c r="T27">
        <v>0</v>
      </c>
      <c r="U27">
        <v>6.2565999999999997</v>
      </c>
    </row>
    <row r="28" spans="1:21" x14ac:dyDescent="0.35">
      <c r="A28" t="s">
        <v>220</v>
      </c>
      <c r="B28" t="s">
        <v>125</v>
      </c>
      <c r="C28" s="1">
        <v>42538</v>
      </c>
      <c r="D28" s="1">
        <v>42539</v>
      </c>
      <c r="E28">
        <f>YEAR(C28)</f>
        <v>2016</v>
      </c>
      <c r="F28">
        <v>208.56</v>
      </c>
      <c r="G28" t="s">
        <v>155</v>
      </c>
      <c r="H28" t="s">
        <v>221</v>
      </c>
      <c r="I28" t="s">
        <v>222</v>
      </c>
      <c r="J28" t="s">
        <v>25</v>
      </c>
      <c r="K28" t="s">
        <v>26</v>
      </c>
      <c r="L28" t="s">
        <v>223</v>
      </c>
      <c r="M28" t="s">
        <v>216</v>
      </c>
      <c r="N28">
        <v>12180</v>
      </c>
      <c r="O28" t="s">
        <v>224</v>
      </c>
      <c r="P28" t="s">
        <v>43</v>
      </c>
      <c r="Q28" t="s">
        <v>55</v>
      </c>
      <c r="R28" t="s">
        <v>225</v>
      </c>
      <c r="S28">
        <v>6</v>
      </c>
      <c r="T28">
        <v>0</v>
      </c>
      <c r="U28">
        <v>52.14</v>
      </c>
    </row>
    <row r="29" spans="1:21" x14ac:dyDescent="0.35">
      <c r="A29" t="s">
        <v>226</v>
      </c>
      <c r="B29" t="s">
        <v>41</v>
      </c>
      <c r="C29" s="1">
        <v>42332</v>
      </c>
      <c r="D29" s="1">
        <v>42338</v>
      </c>
      <c r="E29">
        <f>YEAR(C29)</f>
        <v>2015</v>
      </c>
      <c r="F29">
        <v>13.98</v>
      </c>
      <c r="G29" t="s">
        <v>47</v>
      </c>
      <c r="H29" t="s">
        <v>227</v>
      </c>
      <c r="I29" t="s">
        <v>228</v>
      </c>
      <c r="J29" t="s">
        <v>25</v>
      </c>
      <c r="K29" t="s">
        <v>26</v>
      </c>
      <c r="L29" t="s">
        <v>39</v>
      </c>
      <c r="M29" t="s">
        <v>40</v>
      </c>
      <c r="N29">
        <v>90004</v>
      </c>
      <c r="O29" t="s">
        <v>229</v>
      </c>
      <c r="P29" t="s">
        <v>63</v>
      </c>
      <c r="Q29" t="s">
        <v>137</v>
      </c>
      <c r="R29" t="s">
        <v>230</v>
      </c>
      <c r="S29">
        <v>2</v>
      </c>
      <c r="T29">
        <v>0</v>
      </c>
      <c r="U29">
        <v>6.1512000000000002</v>
      </c>
    </row>
    <row r="30" spans="1:21" x14ac:dyDescent="0.35">
      <c r="A30" t="s">
        <v>231</v>
      </c>
      <c r="B30" t="s">
        <v>90</v>
      </c>
      <c r="C30" s="1">
        <v>42124</v>
      </c>
      <c r="D30" s="1">
        <v>42129</v>
      </c>
      <c r="E30">
        <f>YEAR(C30)</f>
        <v>2015</v>
      </c>
      <c r="F30">
        <v>213.11500000000001</v>
      </c>
      <c r="G30" t="s">
        <v>47</v>
      </c>
      <c r="H30" t="s">
        <v>232</v>
      </c>
      <c r="I30" t="s">
        <v>233</v>
      </c>
      <c r="J30" t="s">
        <v>87</v>
      </c>
      <c r="K30" t="s">
        <v>26</v>
      </c>
      <c r="L30" t="s">
        <v>234</v>
      </c>
      <c r="M30" t="s">
        <v>170</v>
      </c>
      <c r="N30">
        <v>60610</v>
      </c>
      <c r="O30" t="s">
        <v>235</v>
      </c>
      <c r="P30" t="s">
        <v>31</v>
      </c>
      <c r="Q30" t="s">
        <v>34</v>
      </c>
      <c r="R30" t="s">
        <v>236</v>
      </c>
      <c r="S30">
        <v>5</v>
      </c>
      <c r="T30">
        <v>0.3</v>
      </c>
      <c r="U30">
        <v>-15.2225</v>
      </c>
    </row>
    <row r="31" spans="1:21" x14ac:dyDescent="0.35">
      <c r="A31" t="s">
        <v>237</v>
      </c>
      <c r="B31" t="s">
        <v>41</v>
      </c>
      <c r="C31" s="1">
        <v>41978</v>
      </c>
      <c r="D31" s="1">
        <v>41983</v>
      </c>
      <c r="E31">
        <f>YEAR(C31)</f>
        <v>2014</v>
      </c>
      <c r="F31">
        <v>1113.0239999999999</v>
      </c>
      <c r="G31" t="s">
        <v>47</v>
      </c>
      <c r="H31" t="s">
        <v>238</v>
      </c>
      <c r="I31" t="s">
        <v>239</v>
      </c>
      <c r="J31" t="s">
        <v>38</v>
      </c>
      <c r="K31" t="s">
        <v>26</v>
      </c>
      <c r="L31" t="s">
        <v>240</v>
      </c>
      <c r="M31" t="s">
        <v>241</v>
      </c>
      <c r="N31">
        <v>85234</v>
      </c>
      <c r="O31" t="s">
        <v>242</v>
      </c>
      <c r="P31" t="s">
        <v>43</v>
      </c>
      <c r="Q31" t="s">
        <v>62</v>
      </c>
      <c r="R31" t="s">
        <v>243</v>
      </c>
      <c r="S31">
        <v>8</v>
      </c>
      <c r="T31">
        <v>0.2</v>
      </c>
      <c r="U31">
        <v>111.30240000000001</v>
      </c>
    </row>
    <row r="32" spans="1:21" x14ac:dyDescent="0.35">
      <c r="A32" t="s">
        <v>244</v>
      </c>
      <c r="B32" t="s">
        <v>29</v>
      </c>
      <c r="C32" s="1">
        <v>42525</v>
      </c>
      <c r="D32" s="1">
        <v>42527</v>
      </c>
      <c r="E32">
        <f>YEAR(C32)</f>
        <v>2016</v>
      </c>
      <c r="F32">
        <v>75.88</v>
      </c>
      <c r="G32" t="s">
        <v>155</v>
      </c>
      <c r="H32" t="s">
        <v>245</v>
      </c>
      <c r="I32" t="s">
        <v>246</v>
      </c>
      <c r="J32" t="s">
        <v>25</v>
      </c>
      <c r="K32" t="s">
        <v>26</v>
      </c>
      <c r="L32" t="s">
        <v>247</v>
      </c>
      <c r="M32" t="s">
        <v>248</v>
      </c>
      <c r="N32">
        <v>22153</v>
      </c>
      <c r="O32" t="s">
        <v>249</v>
      </c>
      <c r="P32" t="s">
        <v>43</v>
      </c>
      <c r="Q32" t="s">
        <v>75</v>
      </c>
      <c r="R32" t="s">
        <v>250</v>
      </c>
      <c r="S32">
        <v>2</v>
      </c>
      <c r="T32">
        <v>0</v>
      </c>
      <c r="U32">
        <v>35.663600000000002</v>
      </c>
    </row>
    <row r="33" spans="1:21" x14ac:dyDescent="0.35">
      <c r="A33" t="s">
        <v>251</v>
      </c>
      <c r="B33" t="s">
        <v>125</v>
      </c>
      <c r="C33" s="1">
        <v>42631</v>
      </c>
      <c r="D33" s="1">
        <v>42636</v>
      </c>
      <c r="E33">
        <f>YEAR(C33)</f>
        <v>2016</v>
      </c>
      <c r="F33">
        <v>4.6159999999999997</v>
      </c>
      <c r="G33" t="s">
        <v>47</v>
      </c>
      <c r="H33" t="s">
        <v>252</v>
      </c>
      <c r="I33" t="s">
        <v>253</v>
      </c>
      <c r="J33" t="s">
        <v>25</v>
      </c>
      <c r="K33" t="s">
        <v>26</v>
      </c>
      <c r="L33" t="s">
        <v>215</v>
      </c>
      <c r="M33" t="s">
        <v>216</v>
      </c>
      <c r="N33">
        <v>10009</v>
      </c>
      <c r="O33" t="s">
        <v>254</v>
      </c>
      <c r="P33" t="s">
        <v>43</v>
      </c>
      <c r="Q33" t="s">
        <v>65</v>
      </c>
      <c r="R33" t="s">
        <v>255</v>
      </c>
      <c r="S33">
        <v>1</v>
      </c>
      <c r="T33">
        <v>0.2</v>
      </c>
      <c r="U33">
        <v>1.7310000000000001</v>
      </c>
    </row>
    <row r="34" spans="1:21" x14ac:dyDescent="0.35">
      <c r="A34" t="s">
        <v>256</v>
      </c>
      <c r="B34" t="s">
        <v>90</v>
      </c>
      <c r="C34" s="1">
        <v>42992</v>
      </c>
      <c r="D34" s="1">
        <v>42995</v>
      </c>
      <c r="E34">
        <f>YEAR(C34)</f>
        <v>2017</v>
      </c>
      <c r="F34">
        <v>19.05</v>
      </c>
      <c r="G34" t="s">
        <v>22</v>
      </c>
      <c r="H34" t="s">
        <v>139</v>
      </c>
      <c r="I34" t="s">
        <v>140</v>
      </c>
      <c r="J34" t="s">
        <v>25</v>
      </c>
      <c r="K34" t="s">
        <v>26</v>
      </c>
      <c r="L34" t="s">
        <v>257</v>
      </c>
      <c r="M34" t="s">
        <v>195</v>
      </c>
      <c r="N34">
        <v>49201</v>
      </c>
      <c r="O34" t="s">
        <v>258</v>
      </c>
      <c r="P34" t="s">
        <v>43</v>
      </c>
      <c r="Q34" t="s">
        <v>75</v>
      </c>
      <c r="R34" t="s">
        <v>259</v>
      </c>
      <c r="S34">
        <v>3</v>
      </c>
      <c r="T34">
        <v>0</v>
      </c>
      <c r="U34">
        <v>8.7629999999999999</v>
      </c>
    </row>
    <row r="35" spans="1:21" x14ac:dyDescent="0.35">
      <c r="A35" t="s">
        <v>260</v>
      </c>
      <c r="B35" t="s">
        <v>29</v>
      </c>
      <c r="C35" s="1">
        <v>42120</v>
      </c>
      <c r="D35" s="1">
        <v>42126</v>
      </c>
      <c r="E35">
        <f>YEAR(C35)</f>
        <v>2015</v>
      </c>
      <c r="F35">
        <v>831.93600000000004</v>
      </c>
      <c r="G35" t="s">
        <v>47</v>
      </c>
      <c r="H35" t="s">
        <v>261</v>
      </c>
      <c r="I35" t="s">
        <v>262</v>
      </c>
      <c r="J35" t="s">
        <v>25</v>
      </c>
      <c r="K35" t="s">
        <v>26</v>
      </c>
      <c r="L35" t="s">
        <v>263</v>
      </c>
      <c r="M35" t="s">
        <v>264</v>
      </c>
      <c r="N35">
        <v>38109</v>
      </c>
      <c r="O35" t="s">
        <v>265</v>
      </c>
      <c r="P35" t="s">
        <v>31</v>
      </c>
      <c r="Q35" t="s">
        <v>34</v>
      </c>
      <c r="R35" t="s">
        <v>266</v>
      </c>
      <c r="S35">
        <v>8</v>
      </c>
      <c r="T35">
        <v>0.2</v>
      </c>
      <c r="U35">
        <v>-114.3912</v>
      </c>
    </row>
    <row r="36" spans="1:21" x14ac:dyDescent="0.35">
      <c r="A36" t="s">
        <v>267</v>
      </c>
      <c r="B36" t="s">
        <v>90</v>
      </c>
      <c r="C36" s="1">
        <v>43078</v>
      </c>
      <c r="D36" s="1">
        <v>43080</v>
      </c>
      <c r="E36">
        <f>YEAR(C36)</f>
        <v>2017</v>
      </c>
      <c r="F36">
        <v>1.248</v>
      </c>
      <c r="G36" t="s">
        <v>155</v>
      </c>
      <c r="H36" t="s">
        <v>268</v>
      </c>
      <c r="I36" t="s">
        <v>269</v>
      </c>
      <c r="J36" t="s">
        <v>38</v>
      </c>
      <c r="K36" t="s">
        <v>26</v>
      </c>
      <c r="L36" t="s">
        <v>151</v>
      </c>
      <c r="M36" t="s">
        <v>89</v>
      </c>
      <c r="N36">
        <v>77041</v>
      </c>
      <c r="O36" t="s">
        <v>270</v>
      </c>
      <c r="P36" t="s">
        <v>43</v>
      </c>
      <c r="Q36" t="s">
        <v>65</v>
      </c>
      <c r="R36" t="s">
        <v>271</v>
      </c>
      <c r="S36">
        <v>3</v>
      </c>
      <c r="T36">
        <v>0.8</v>
      </c>
      <c r="U36">
        <v>-1.9343999999999999</v>
      </c>
    </row>
    <row r="37" spans="1:21" x14ac:dyDescent="0.35">
      <c r="A37" t="s">
        <v>272</v>
      </c>
      <c r="B37" t="s">
        <v>90</v>
      </c>
      <c r="C37" s="1">
        <v>41969</v>
      </c>
      <c r="D37" s="1">
        <v>41974</v>
      </c>
      <c r="E37">
        <f>YEAR(C37)</f>
        <v>2014</v>
      </c>
      <c r="F37">
        <v>19.3</v>
      </c>
      <c r="G37" t="s">
        <v>22</v>
      </c>
      <c r="H37" t="s">
        <v>261</v>
      </c>
      <c r="I37" t="s">
        <v>262</v>
      </c>
      <c r="J37" t="s">
        <v>25</v>
      </c>
      <c r="K37" t="s">
        <v>26</v>
      </c>
      <c r="L37" t="s">
        <v>151</v>
      </c>
      <c r="M37" t="s">
        <v>89</v>
      </c>
      <c r="N37">
        <v>77070</v>
      </c>
      <c r="O37" t="s">
        <v>273</v>
      </c>
      <c r="P37" t="s">
        <v>31</v>
      </c>
      <c r="Q37" t="s">
        <v>60</v>
      </c>
      <c r="R37" t="s">
        <v>274</v>
      </c>
      <c r="S37">
        <v>5</v>
      </c>
      <c r="T37">
        <v>0.6</v>
      </c>
      <c r="U37">
        <v>-14.475</v>
      </c>
    </row>
    <row r="38" spans="1:21" x14ac:dyDescent="0.35">
      <c r="A38" t="s">
        <v>275</v>
      </c>
      <c r="B38" t="s">
        <v>29</v>
      </c>
      <c r="C38" s="1">
        <v>42533</v>
      </c>
      <c r="D38" s="1">
        <v>42536</v>
      </c>
      <c r="E38">
        <f>YEAR(C38)</f>
        <v>2016</v>
      </c>
      <c r="F38">
        <v>208.16</v>
      </c>
      <c r="G38" t="s">
        <v>155</v>
      </c>
      <c r="H38" t="s">
        <v>276</v>
      </c>
      <c r="I38" t="s">
        <v>277</v>
      </c>
      <c r="J38" t="s">
        <v>38</v>
      </c>
      <c r="K38" t="s">
        <v>26</v>
      </c>
      <c r="L38" t="s">
        <v>278</v>
      </c>
      <c r="M38" t="s">
        <v>279</v>
      </c>
      <c r="N38">
        <v>35601</v>
      </c>
      <c r="O38" t="s">
        <v>280</v>
      </c>
      <c r="P38" t="s">
        <v>43</v>
      </c>
      <c r="Q38" t="s">
        <v>66</v>
      </c>
      <c r="R38" t="s">
        <v>281</v>
      </c>
      <c r="S38">
        <v>1</v>
      </c>
      <c r="T38">
        <v>0</v>
      </c>
      <c r="U38">
        <v>56.203200000000002</v>
      </c>
    </row>
    <row r="39" spans="1:21" x14ac:dyDescent="0.35">
      <c r="A39" t="s">
        <v>282</v>
      </c>
      <c r="B39" t="s">
        <v>41</v>
      </c>
      <c r="C39" s="1">
        <v>41924</v>
      </c>
      <c r="D39" s="1">
        <v>41928</v>
      </c>
      <c r="E39">
        <f>YEAR(C39)</f>
        <v>2014</v>
      </c>
      <c r="F39">
        <v>14.9</v>
      </c>
      <c r="G39" t="s">
        <v>47</v>
      </c>
      <c r="H39" t="s">
        <v>283</v>
      </c>
      <c r="I39" t="s">
        <v>284</v>
      </c>
      <c r="J39" t="s">
        <v>25</v>
      </c>
      <c r="K39" t="s">
        <v>26</v>
      </c>
      <c r="L39" t="s">
        <v>110</v>
      </c>
      <c r="M39" t="s">
        <v>40</v>
      </c>
      <c r="N39">
        <v>94122</v>
      </c>
      <c r="O39" t="s">
        <v>285</v>
      </c>
      <c r="P39" t="s">
        <v>43</v>
      </c>
      <c r="Q39" t="s">
        <v>62</v>
      </c>
      <c r="R39" t="s">
        <v>286</v>
      </c>
      <c r="S39">
        <v>5</v>
      </c>
      <c r="T39">
        <v>0</v>
      </c>
      <c r="U39">
        <v>4.1719999999999997</v>
      </c>
    </row>
    <row r="40" spans="1:21" x14ac:dyDescent="0.35">
      <c r="A40" t="s">
        <v>287</v>
      </c>
      <c r="B40" t="s">
        <v>29</v>
      </c>
      <c r="C40" s="1">
        <v>42250</v>
      </c>
      <c r="D40" s="1">
        <v>42255</v>
      </c>
      <c r="E40">
        <f>YEAR(C40)</f>
        <v>2015</v>
      </c>
      <c r="F40">
        <v>200.98400000000001</v>
      </c>
      <c r="G40" t="s">
        <v>47</v>
      </c>
      <c r="H40" t="s">
        <v>288</v>
      </c>
      <c r="I40" t="s">
        <v>289</v>
      </c>
      <c r="J40" t="s">
        <v>38</v>
      </c>
      <c r="K40" t="s">
        <v>26</v>
      </c>
      <c r="L40" t="s">
        <v>290</v>
      </c>
      <c r="M40" t="s">
        <v>73</v>
      </c>
      <c r="N40">
        <v>27707</v>
      </c>
      <c r="O40" t="s">
        <v>291</v>
      </c>
      <c r="P40" t="s">
        <v>43</v>
      </c>
      <c r="Q40" t="s">
        <v>146</v>
      </c>
      <c r="R40" t="s">
        <v>292</v>
      </c>
      <c r="S40">
        <v>7</v>
      </c>
      <c r="T40">
        <v>0.2</v>
      </c>
      <c r="U40">
        <v>62.807499999999997</v>
      </c>
    </row>
    <row r="41" spans="1:21" x14ac:dyDescent="0.35">
      <c r="A41" t="s">
        <v>293</v>
      </c>
      <c r="B41" t="s">
        <v>90</v>
      </c>
      <c r="C41" s="1">
        <v>43052</v>
      </c>
      <c r="D41" s="1">
        <v>43055</v>
      </c>
      <c r="E41">
        <f>YEAR(C41)</f>
        <v>2017</v>
      </c>
      <c r="F41">
        <v>230.376</v>
      </c>
      <c r="G41" t="s">
        <v>155</v>
      </c>
      <c r="H41" t="s">
        <v>294</v>
      </c>
      <c r="I41" t="s">
        <v>295</v>
      </c>
      <c r="J41" t="s">
        <v>87</v>
      </c>
      <c r="K41" t="s">
        <v>26</v>
      </c>
      <c r="L41" t="s">
        <v>234</v>
      </c>
      <c r="M41" t="s">
        <v>170</v>
      </c>
      <c r="N41">
        <v>60623</v>
      </c>
      <c r="O41" t="s">
        <v>296</v>
      </c>
      <c r="P41" t="s">
        <v>43</v>
      </c>
      <c r="Q41" t="s">
        <v>55</v>
      </c>
      <c r="R41" t="s">
        <v>297</v>
      </c>
      <c r="S41">
        <v>3</v>
      </c>
      <c r="T41">
        <v>0.2</v>
      </c>
      <c r="U41">
        <v>-48.954900000000002</v>
      </c>
    </row>
    <row r="42" spans="1:21" x14ac:dyDescent="0.35">
      <c r="A42" t="s">
        <v>298</v>
      </c>
      <c r="B42" t="s">
        <v>29</v>
      </c>
      <c r="C42" s="1">
        <v>42883</v>
      </c>
      <c r="D42" s="1">
        <v>42885</v>
      </c>
      <c r="E42">
        <f>YEAR(C42)</f>
        <v>2017</v>
      </c>
      <c r="F42">
        <v>301.95999999999998</v>
      </c>
      <c r="G42" t="s">
        <v>22</v>
      </c>
      <c r="H42" t="s">
        <v>192</v>
      </c>
      <c r="I42" t="s">
        <v>193</v>
      </c>
      <c r="J42" t="s">
        <v>25</v>
      </c>
      <c r="K42" t="s">
        <v>26</v>
      </c>
      <c r="L42" t="s">
        <v>299</v>
      </c>
      <c r="M42" t="s">
        <v>300</v>
      </c>
      <c r="N42">
        <v>29203</v>
      </c>
      <c r="O42" t="s">
        <v>301</v>
      </c>
      <c r="P42" t="s">
        <v>31</v>
      </c>
      <c r="Q42" t="s">
        <v>34</v>
      </c>
      <c r="R42" t="s">
        <v>302</v>
      </c>
      <c r="S42">
        <v>2</v>
      </c>
      <c r="T42">
        <v>0</v>
      </c>
      <c r="U42">
        <v>33.215600000000002</v>
      </c>
    </row>
    <row r="43" spans="1:21" x14ac:dyDescent="0.35">
      <c r="A43" t="s">
        <v>303</v>
      </c>
      <c r="B43" t="s">
        <v>90</v>
      </c>
      <c r="C43" s="1">
        <v>43034</v>
      </c>
      <c r="D43" s="1">
        <v>43041</v>
      </c>
      <c r="E43">
        <f>YEAR(C43)</f>
        <v>2017</v>
      </c>
      <c r="F43">
        <v>19.989999999999998</v>
      </c>
      <c r="G43" t="s">
        <v>47</v>
      </c>
      <c r="H43" t="s">
        <v>304</v>
      </c>
      <c r="I43" t="s">
        <v>305</v>
      </c>
      <c r="J43" t="s">
        <v>25</v>
      </c>
      <c r="K43" t="s">
        <v>26</v>
      </c>
      <c r="L43" t="s">
        <v>306</v>
      </c>
      <c r="M43" t="s">
        <v>188</v>
      </c>
      <c r="N43">
        <v>55901</v>
      </c>
      <c r="O43" t="s">
        <v>307</v>
      </c>
      <c r="P43" t="s">
        <v>63</v>
      </c>
      <c r="Q43" t="s">
        <v>137</v>
      </c>
      <c r="R43" t="s">
        <v>308</v>
      </c>
      <c r="S43">
        <v>1</v>
      </c>
      <c r="T43">
        <v>0</v>
      </c>
      <c r="U43">
        <v>6.7965999999999998</v>
      </c>
    </row>
    <row r="44" spans="1:21" x14ac:dyDescent="0.35">
      <c r="A44" t="s">
        <v>309</v>
      </c>
      <c r="B44" t="s">
        <v>90</v>
      </c>
      <c r="C44" s="1">
        <v>42465</v>
      </c>
      <c r="D44" s="1">
        <v>42470</v>
      </c>
      <c r="E44">
        <f>YEAR(C44)</f>
        <v>2016</v>
      </c>
      <c r="F44">
        <v>158.36799999999999</v>
      </c>
      <c r="G44" t="s">
        <v>22</v>
      </c>
      <c r="H44" t="s">
        <v>310</v>
      </c>
      <c r="I44" t="s">
        <v>311</v>
      </c>
      <c r="J44" t="s">
        <v>87</v>
      </c>
      <c r="K44" t="s">
        <v>26</v>
      </c>
      <c r="L44" t="s">
        <v>151</v>
      </c>
      <c r="M44" t="s">
        <v>89</v>
      </c>
      <c r="N44">
        <v>77095</v>
      </c>
      <c r="O44" t="s">
        <v>312</v>
      </c>
      <c r="P44" t="s">
        <v>43</v>
      </c>
      <c r="Q44" t="s">
        <v>55</v>
      </c>
      <c r="R44" t="s">
        <v>313</v>
      </c>
      <c r="S44">
        <v>7</v>
      </c>
      <c r="T44">
        <v>0.2</v>
      </c>
      <c r="U44">
        <v>13.857200000000001</v>
      </c>
    </row>
    <row r="45" spans="1:21" x14ac:dyDescent="0.35">
      <c r="A45" t="s">
        <v>314</v>
      </c>
      <c r="B45" t="s">
        <v>41</v>
      </c>
      <c r="C45" s="1">
        <v>42630</v>
      </c>
      <c r="D45" s="1">
        <v>42635</v>
      </c>
      <c r="E45">
        <f>YEAR(C45)</f>
        <v>2016</v>
      </c>
      <c r="F45">
        <v>20.100000000000001</v>
      </c>
      <c r="G45" t="s">
        <v>47</v>
      </c>
      <c r="H45" t="s">
        <v>315</v>
      </c>
      <c r="I45" t="s">
        <v>316</v>
      </c>
      <c r="J45" t="s">
        <v>38</v>
      </c>
      <c r="K45" t="s">
        <v>26</v>
      </c>
      <c r="L45" t="s">
        <v>39</v>
      </c>
      <c r="M45" t="s">
        <v>40</v>
      </c>
      <c r="N45">
        <v>90036</v>
      </c>
      <c r="O45" t="s">
        <v>317</v>
      </c>
      <c r="P45" t="s">
        <v>43</v>
      </c>
      <c r="Q45" t="s">
        <v>62</v>
      </c>
      <c r="R45" t="s">
        <v>318</v>
      </c>
      <c r="S45">
        <v>3</v>
      </c>
      <c r="T45">
        <v>0</v>
      </c>
      <c r="U45">
        <v>6.633</v>
      </c>
    </row>
    <row r="46" spans="1:21" x14ac:dyDescent="0.35">
      <c r="A46" t="s">
        <v>319</v>
      </c>
      <c r="B46" t="s">
        <v>90</v>
      </c>
      <c r="C46" s="1">
        <v>42035</v>
      </c>
      <c r="D46" s="1">
        <v>42040</v>
      </c>
      <c r="E46">
        <f>YEAR(C46)</f>
        <v>2015</v>
      </c>
      <c r="F46">
        <v>12.96</v>
      </c>
      <c r="G46" t="s">
        <v>22</v>
      </c>
      <c r="H46" t="s">
        <v>320</v>
      </c>
      <c r="I46" t="s">
        <v>321</v>
      </c>
      <c r="J46" t="s">
        <v>25</v>
      </c>
      <c r="K46" t="s">
        <v>26</v>
      </c>
      <c r="L46" t="s">
        <v>322</v>
      </c>
      <c r="M46" t="s">
        <v>188</v>
      </c>
      <c r="N46">
        <v>55407</v>
      </c>
      <c r="O46" t="s">
        <v>323</v>
      </c>
      <c r="P46" t="s">
        <v>43</v>
      </c>
      <c r="Q46" t="s">
        <v>75</v>
      </c>
      <c r="R46" t="s">
        <v>324</v>
      </c>
      <c r="S46">
        <v>2</v>
      </c>
      <c r="T46">
        <v>0</v>
      </c>
      <c r="U46">
        <v>6.2207999999999997</v>
      </c>
    </row>
    <row r="47" spans="1:21" x14ac:dyDescent="0.35">
      <c r="A47" t="s">
        <v>325</v>
      </c>
      <c r="B47" t="s">
        <v>41</v>
      </c>
      <c r="C47" s="1">
        <v>43045</v>
      </c>
      <c r="D47" s="1">
        <v>43051</v>
      </c>
      <c r="E47">
        <f>YEAR(C47)</f>
        <v>2017</v>
      </c>
      <c r="F47">
        <v>5.6820000000000004</v>
      </c>
      <c r="G47" t="s">
        <v>47</v>
      </c>
      <c r="H47" t="s">
        <v>326</v>
      </c>
      <c r="I47" t="s">
        <v>327</v>
      </c>
      <c r="J47" t="s">
        <v>87</v>
      </c>
      <c r="K47" t="s">
        <v>26</v>
      </c>
      <c r="L47" t="s">
        <v>328</v>
      </c>
      <c r="M47" t="s">
        <v>329</v>
      </c>
      <c r="N47">
        <v>97206</v>
      </c>
      <c r="O47" t="s">
        <v>330</v>
      </c>
      <c r="P47" t="s">
        <v>43</v>
      </c>
      <c r="Q47" t="s">
        <v>65</v>
      </c>
      <c r="R47" t="s">
        <v>331</v>
      </c>
      <c r="S47">
        <v>1</v>
      </c>
      <c r="T47">
        <v>0.7</v>
      </c>
      <c r="U47">
        <v>-3.7879999999999998</v>
      </c>
    </row>
    <row r="48" spans="1:21" x14ac:dyDescent="0.35">
      <c r="A48" t="s">
        <v>332</v>
      </c>
      <c r="B48" t="s">
        <v>125</v>
      </c>
      <c r="C48" s="1">
        <v>43048</v>
      </c>
      <c r="D48" s="1">
        <v>43050</v>
      </c>
      <c r="E48">
        <f>YEAR(C48)</f>
        <v>2017</v>
      </c>
      <c r="F48">
        <v>96.53</v>
      </c>
      <c r="G48" t="s">
        <v>22</v>
      </c>
      <c r="H48" t="s">
        <v>333</v>
      </c>
      <c r="I48" t="s">
        <v>334</v>
      </c>
      <c r="J48" t="s">
        <v>87</v>
      </c>
      <c r="K48" t="s">
        <v>26</v>
      </c>
      <c r="L48" t="s">
        <v>215</v>
      </c>
      <c r="M48" t="s">
        <v>216</v>
      </c>
      <c r="N48">
        <v>10009</v>
      </c>
      <c r="O48" t="s">
        <v>335</v>
      </c>
      <c r="P48" t="s">
        <v>31</v>
      </c>
      <c r="Q48" t="s">
        <v>60</v>
      </c>
      <c r="R48" t="s">
        <v>336</v>
      </c>
      <c r="S48">
        <v>7</v>
      </c>
      <c r="T48">
        <v>0</v>
      </c>
      <c r="U48">
        <v>40.5426</v>
      </c>
    </row>
    <row r="49" spans="1:21" x14ac:dyDescent="0.35">
      <c r="A49" t="s">
        <v>337</v>
      </c>
      <c r="B49" t="s">
        <v>41</v>
      </c>
      <c r="C49" s="1">
        <v>42903</v>
      </c>
      <c r="D49" s="1">
        <v>42906</v>
      </c>
      <c r="E49">
        <f>YEAR(C49)</f>
        <v>2017</v>
      </c>
      <c r="F49">
        <v>51.311999999999998</v>
      </c>
      <c r="G49" t="s">
        <v>155</v>
      </c>
      <c r="H49" t="s">
        <v>338</v>
      </c>
      <c r="I49" t="s">
        <v>339</v>
      </c>
      <c r="J49" t="s">
        <v>25</v>
      </c>
      <c r="K49" t="s">
        <v>26</v>
      </c>
      <c r="L49" t="s">
        <v>110</v>
      </c>
      <c r="M49" t="s">
        <v>40</v>
      </c>
      <c r="N49">
        <v>94122</v>
      </c>
      <c r="O49" t="s">
        <v>340</v>
      </c>
      <c r="P49" t="s">
        <v>43</v>
      </c>
      <c r="Q49" t="s">
        <v>65</v>
      </c>
      <c r="R49" t="s">
        <v>341</v>
      </c>
      <c r="S49">
        <v>3</v>
      </c>
      <c r="T49">
        <v>0.2</v>
      </c>
      <c r="U49">
        <v>17.959199999999999</v>
      </c>
    </row>
    <row r="50" spans="1:21" x14ac:dyDescent="0.35">
      <c r="A50" t="s">
        <v>342</v>
      </c>
      <c r="B50" t="s">
        <v>90</v>
      </c>
      <c r="C50" s="1">
        <v>42619</v>
      </c>
      <c r="D50" s="1">
        <v>42624</v>
      </c>
      <c r="E50">
        <f>YEAR(C50)</f>
        <v>2016</v>
      </c>
      <c r="F50">
        <v>77.88</v>
      </c>
      <c r="G50" t="s">
        <v>47</v>
      </c>
      <c r="H50" t="s">
        <v>343</v>
      </c>
      <c r="I50" t="s">
        <v>344</v>
      </c>
      <c r="J50" t="s">
        <v>38</v>
      </c>
      <c r="K50" t="s">
        <v>26</v>
      </c>
      <c r="L50" t="s">
        <v>345</v>
      </c>
      <c r="M50" t="s">
        <v>188</v>
      </c>
      <c r="N50">
        <v>55106</v>
      </c>
      <c r="O50" t="s">
        <v>346</v>
      </c>
      <c r="P50" t="s">
        <v>43</v>
      </c>
      <c r="Q50" t="s">
        <v>66</v>
      </c>
      <c r="R50" t="s">
        <v>347</v>
      </c>
      <c r="S50">
        <v>6</v>
      </c>
      <c r="T50">
        <v>0</v>
      </c>
      <c r="U50">
        <v>22.5852</v>
      </c>
    </row>
    <row r="51" spans="1:21" x14ac:dyDescent="0.35">
      <c r="A51" t="s">
        <v>348</v>
      </c>
      <c r="B51" t="s">
        <v>90</v>
      </c>
      <c r="C51" s="1">
        <v>42611</v>
      </c>
      <c r="D51" s="1">
        <v>42615</v>
      </c>
      <c r="E51">
        <f>YEAR(C51)</f>
        <v>2016</v>
      </c>
      <c r="F51">
        <v>64.623999999999995</v>
      </c>
      <c r="G51" t="s">
        <v>47</v>
      </c>
      <c r="H51" t="s">
        <v>349</v>
      </c>
      <c r="I51" t="s">
        <v>350</v>
      </c>
      <c r="J51" t="s">
        <v>87</v>
      </c>
      <c r="K51" t="s">
        <v>26</v>
      </c>
      <c r="L51" t="s">
        <v>234</v>
      </c>
      <c r="M51" t="s">
        <v>170</v>
      </c>
      <c r="N51">
        <v>60610</v>
      </c>
      <c r="O51" t="s">
        <v>351</v>
      </c>
      <c r="P51" t="s">
        <v>43</v>
      </c>
      <c r="Q51" t="s">
        <v>75</v>
      </c>
      <c r="R51" t="s">
        <v>352</v>
      </c>
      <c r="S51">
        <v>7</v>
      </c>
      <c r="T51">
        <v>0.2</v>
      </c>
      <c r="U51">
        <v>22.618400000000001</v>
      </c>
    </row>
    <row r="52" spans="1:21" x14ac:dyDescent="0.35">
      <c r="A52" t="s">
        <v>353</v>
      </c>
      <c r="B52" t="s">
        <v>90</v>
      </c>
      <c r="C52" s="1">
        <v>42705</v>
      </c>
      <c r="D52" s="1">
        <v>42708</v>
      </c>
      <c r="E52">
        <f>YEAR(C52)</f>
        <v>2016</v>
      </c>
      <c r="F52">
        <v>23.92</v>
      </c>
      <c r="G52" t="s">
        <v>22</v>
      </c>
      <c r="H52" t="s">
        <v>354</v>
      </c>
      <c r="I52" t="s">
        <v>355</v>
      </c>
      <c r="J52" t="s">
        <v>25</v>
      </c>
      <c r="K52" t="s">
        <v>26</v>
      </c>
      <c r="L52" t="s">
        <v>306</v>
      </c>
      <c r="M52" t="s">
        <v>188</v>
      </c>
      <c r="N52">
        <v>55901</v>
      </c>
      <c r="O52" t="s">
        <v>356</v>
      </c>
      <c r="P52" t="s">
        <v>43</v>
      </c>
      <c r="Q52" t="s">
        <v>75</v>
      </c>
      <c r="R52" t="s">
        <v>357</v>
      </c>
      <c r="S52">
        <v>4</v>
      </c>
      <c r="T52">
        <v>0</v>
      </c>
      <c r="U52">
        <v>11.720800000000001</v>
      </c>
    </row>
    <row r="53" spans="1:21" x14ac:dyDescent="0.35">
      <c r="A53" t="s">
        <v>358</v>
      </c>
      <c r="B53" t="s">
        <v>41</v>
      </c>
      <c r="C53" s="1">
        <v>42321</v>
      </c>
      <c r="D53" s="1">
        <v>42325</v>
      </c>
      <c r="E53">
        <f>YEAR(C53)</f>
        <v>2015</v>
      </c>
      <c r="F53">
        <v>238.89599999999999</v>
      </c>
      <c r="G53" t="s">
        <v>47</v>
      </c>
      <c r="H53" t="s">
        <v>359</v>
      </c>
      <c r="I53" t="s">
        <v>360</v>
      </c>
      <c r="J53" t="s">
        <v>25</v>
      </c>
      <c r="K53" t="s">
        <v>26</v>
      </c>
      <c r="L53" t="s">
        <v>361</v>
      </c>
      <c r="M53" t="s">
        <v>362</v>
      </c>
      <c r="N53">
        <v>80013</v>
      </c>
      <c r="O53" t="s">
        <v>363</v>
      </c>
      <c r="P53" t="s">
        <v>63</v>
      </c>
      <c r="Q53" t="s">
        <v>137</v>
      </c>
      <c r="R53" t="s">
        <v>364</v>
      </c>
      <c r="S53">
        <v>6</v>
      </c>
      <c r="T53">
        <v>0.2</v>
      </c>
      <c r="U53">
        <v>-26.875800000000002</v>
      </c>
    </row>
    <row r="54" spans="1:21" x14ac:dyDescent="0.35">
      <c r="A54" t="s">
        <v>365</v>
      </c>
      <c r="B54" t="s">
        <v>29</v>
      </c>
      <c r="C54" s="1">
        <v>43062</v>
      </c>
      <c r="D54" s="1">
        <v>43067</v>
      </c>
      <c r="E54">
        <f>YEAR(C54)</f>
        <v>2017</v>
      </c>
      <c r="F54">
        <v>74.111999999999995</v>
      </c>
      <c r="G54" t="s">
        <v>47</v>
      </c>
      <c r="H54" t="s">
        <v>366</v>
      </c>
      <c r="I54" t="s">
        <v>367</v>
      </c>
      <c r="J54" t="s">
        <v>25</v>
      </c>
      <c r="K54" t="s">
        <v>26</v>
      </c>
      <c r="L54" t="s">
        <v>368</v>
      </c>
      <c r="M54" t="s">
        <v>73</v>
      </c>
      <c r="N54">
        <v>28205</v>
      </c>
      <c r="O54" t="s">
        <v>369</v>
      </c>
      <c r="P54" t="s">
        <v>63</v>
      </c>
      <c r="Q54" t="s">
        <v>137</v>
      </c>
      <c r="R54" t="s">
        <v>370</v>
      </c>
      <c r="S54">
        <v>8</v>
      </c>
      <c r="T54">
        <v>0.2</v>
      </c>
      <c r="U54">
        <v>17.601600000000001</v>
      </c>
    </row>
    <row r="55" spans="1:21" x14ac:dyDescent="0.35">
      <c r="A55" t="s">
        <v>371</v>
      </c>
      <c r="B55" t="s">
        <v>90</v>
      </c>
      <c r="C55" s="1">
        <v>42292</v>
      </c>
      <c r="D55" s="1">
        <v>42297</v>
      </c>
      <c r="E55">
        <f>YEAR(C55)</f>
        <v>2015</v>
      </c>
      <c r="F55">
        <v>339.96</v>
      </c>
      <c r="G55" t="s">
        <v>47</v>
      </c>
      <c r="H55" t="s">
        <v>372</v>
      </c>
      <c r="I55" t="s">
        <v>373</v>
      </c>
      <c r="J55" t="s">
        <v>87</v>
      </c>
      <c r="K55" t="s">
        <v>26</v>
      </c>
      <c r="L55" t="s">
        <v>374</v>
      </c>
      <c r="M55" t="s">
        <v>170</v>
      </c>
      <c r="N55">
        <v>60462</v>
      </c>
      <c r="O55" t="s">
        <v>375</v>
      </c>
      <c r="P55" t="s">
        <v>63</v>
      </c>
      <c r="Q55" t="s">
        <v>137</v>
      </c>
      <c r="R55" t="s">
        <v>376</v>
      </c>
      <c r="S55">
        <v>5</v>
      </c>
      <c r="T55">
        <v>0.2</v>
      </c>
      <c r="U55">
        <v>67.992000000000004</v>
      </c>
    </row>
    <row r="56" spans="1:21" x14ac:dyDescent="0.35">
      <c r="A56" t="s">
        <v>377</v>
      </c>
      <c r="B56" t="s">
        <v>125</v>
      </c>
      <c r="C56" s="1">
        <v>43094</v>
      </c>
      <c r="D56" s="1">
        <v>43099</v>
      </c>
      <c r="E56">
        <f>YEAR(C56)</f>
        <v>2017</v>
      </c>
      <c r="F56">
        <v>41.96</v>
      </c>
      <c r="G56" t="s">
        <v>47</v>
      </c>
      <c r="H56" t="s">
        <v>378</v>
      </c>
      <c r="I56" t="s">
        <v>379</v>
      </c>
      <c r="J56" t="s">
        <v>38</v>
      </c>
      <c r="K56" t="s">
        <v>26</v>
      </c>
      <c r="L56" t="s">
        <v>215</v>
      </c>
      <c r="M56" t="s">
        <v>216</v>
      </c>
      <c r="N56">
        <v>10035</v>
      </c>
      <c r="O56" t="s">
        <v>380</v>
      </c>
      <c r="P56" t="s">
        <v>31</v>
      </c>
      <c r="Q56" t="s">
        <v>60</v>
      </c>
      <c r="R56" t="s">
        <v>381</v>
      </c>
      <c r="S56">
        <v>2</v>
      </c>
      <c r="T56">
        <v>0</v>
      </c>
      <c r="U56">
        <v>10.909599999999999</v>
      </c>
    </row>
    <row r="57" spans="1:21" x14ac:dyDescent="0.35">
      <c r="A57" t="s">
        <v>382</v>
      </c>
      <c r="B57" t="s">
        <v>90</v>
      </c>
      <c r="C57" s="1">
        <v>42677</v>
      </c>
      <c r="D57" s="1">
        <v>42684</v>
      </c>
      <c r="E57">
        <f>YEAR(C57)</f>
        <v>2016</v>
      </c>
      <c r="F57">
        <v>75.959999999999994</v>
      </c>
      <c r="G57" t="s">
        <v>47</v>
      </c>
      <c r="H57" t="s">
        <v>383</v>
      </c>
      <c r="I57" t="s">
        <v>384</v>
      </c>
      <c r="J57" t="s">
        <v>25</v>
      </c>
      <c r="K57" t="s">
        <v>26</v>
      </c>
      <c r="L57" t="s">
        <v>385</v>
      </c>
      <c r="M57" t="s">
        <v>386</v>
      </c>
      <c r="N57">
        <v>50322</v>
      </c>
      <c r="O57" t="s">
        <v>387</v>
      </c>
      <c r="P57" t="s">
        <v>43</v>
      </c>
      <c r="Q57" t="s">
        <v>62</v>
      </c>
      <c r="R57" t="s">
        <v>388</v>
      </c>
      <c r="S57">
        <v>2</v>
      </c>
      <c r="T57">
        <v>0</v>
      </c>
      <c r="U57">
        <v>22.788</v>
      </c>
    </row>
    <row r="58" spans="1:21" x14ac:dyDescent="0.35">
      <c r="A58" t="s">
        <v>389</v>
      </c>
      <c r="B58" t="s">
        <v>125</v>
      </c>
      <c r="C58" s="1">
        <v>41876</v>
      </c>
      <c r="D58" s="1">
        <v>41878</v>
      </c>
      <c r="E58">
        <f>YEAR(C58)</f>
        <v>2014</v>
      </c>
      <c r="F58">
        <v>40.095999999999997</v>
      </c>
      <c r="G58" t="s">
        <v>22</v>
      </c>
      <c r="H58" t="s">
        <v>390</v>
      </c>
      <c r="I58" t="s">
        <v>391</v>
      </c>
      <c r="J58" t="s">
        <v>25</v>
      </c>
      <c r="K58" t="s">
        <v>26</v>
      </c>
      <c r="L58" t="s">
        <v>392</v>
      </c>
      <c r="M58" t="s">
        <v>393</v>
      </c>
      <c r="N58">
        <v>43229</v>
      </c>
      <c r="O58" t="s">
        <v>394</v>
      </c>
      <c r="P58" t="s">
        <v>43</v>
      </c>
      <c r="Q58" t="s">
        <v>218</v>
      </c>
      <c r="R58" t="s">
        <v>395</v>
      </c>
      <c r="S58">
        <v>14</v>
      </c>
      <c r="T58">
        <v>0.2</v>
      </c>
      <c r="U58">
        <v>14.534800000000001</v>
      </c>
    </row>
    <row r="59" spans="1:21" x14ac:dyDescent="0.35">
      <c r="A59" t="s">
        <v>396</v>
      </c>
      <c r="B59" t="s">
        <v>41</v>
      </c>
      <c r="C59" s="1">
        <v>42065</v>
      </c>
      <c r="D59" s="1">
        <v>42069</v>
      </c>
      <c r="E59">
        <f>YEAR(C59)</f>
        <v>2015</v>
      </c>
      <c r="F59">
        <v>787.53</v>
      </c>
      <c r="G59" t="s">
        <v>47</v>
      </c>
      <c r="H59" t="s">
        <v>397</v>
      </c>
      <c r="I59" t="s">
        <v>398</v>
      </c>
      <c r="J59" t="s">
        <v>25</v>
      </c>
      <c r="K59" t="s">
        <v>26</v>
      </c>
      <c r="L59" t="s">
        <v>80</v>
      </c>
      <c r="M59" t="s">
        <v>81</v>
      </c>
      <c r="N59">
        <v>98103</v>
      </c>
      <c r="O59" t="s">
        <v>399</v>
      </c>
      <c r="P59" t="s">
        <v>31</v>
      </c>
      <c r="Q59" t="s">
        <v>53</v>
      </c>
      <c r="R59" t="s">
        <v>400</v>
      </c>
      <c r="S59">
        <v>3</v>
      </c>
      <c r="T59">
        <v>0</v>
      </c>
      <c r="U59">
        <v>165.38130000000001</v>
      </c>
    </row>
    <row r="60" spans="1:21" x14ac:dyDescent="0.35">
      <c r="A60" t="s">
        <v>401</v>
      </c>
      <c r="B60" t="s">
        <v>29</v>
      </c>
      <c r="C60" s="1">
        <v>42099</v>
      </c>
      <c r="D60" s="1">
        <v>42104</v>
      </c>
      <c r="E60">
        <f>YEAR(C60)</f>
        <v>2015</v>
      </c>
      <c r="F60">
        <v>157.79400000000001</v>
      </c>
      <c r="G60" t="s">
        <v>47</v>
      </c>
      <c r="H60" t="s">
        <v>402</v>
      </c>
      <c r="I60" t="s">
        <v>403</v>
      </c>
      <c r="J60" t="s">
        <v>38</v>
      </c>
      <c r="K60" t="s">
        <v>26</v>
      </c>
      <c r="L60" t="s">
        <v>404</v>
      </c>
      <c r="M60" t="s">
        <v>264</v>
      </c>
      <c r="N60">
        <v>37620</v>
      </c>
      <c r="O60" t="s">
        <v>405</v>
      </c>
      <c r="P60" t="s">
        <v>43</v>
      </c>
      <c r="Q60" t="s">
        <v>65</v>
      </c>
      <c r="R60" t="s">
        <v>406</v>
      </c>
      <c r="S60">
        <v>1</v>
      </c>
      <c r="T60">
        <v>0.7</v>
      </c>
      <c r="U60">
        <v>-115.71559999999999</v>
      </c>
    </row>
    <row r="61" spans="1:21" x14ac:dyDescent="0.35">
      <c r="A61" t="s">
        <v>407</v>
      </c>
      <c r="B61" t="s">
        <v>125</v>
      </c>
      <c r="C61" s="1">
        <v>42533</v>
      </c>
      <c r="D61" s="1">
        <v>42536</v>
      </c>
      <c r="E61">
        <f>YEAR(C61)</f>
        <v>2016</v>
      </c>
      <c r="F61">
        <v>47.04</v>
      </c>
      <c r="G61" t="s">
        <v>155</v>
      </c>
      <c r="H61" t="s">
        <v>408</v>
      </c>
      <c r="I61" t="s">
        <v>409</v>
      </c>
      <c r="J61" t="s">
        <v>25</v>
      </c>
      <c r="K61" t="s">
        <v>26</v>
      </c>
      <c r="L61" t="s">
        <v>410</v>
      </c>
      <c r="M61" t="s">
        <v>202</v>
      </c>
      <c r="N61">
        <v>19805</v>
      </c>
      <c r="O61" t="s">
        <v>411</v>
      </c>
      <c r="P61" t="s">
        <v>31</v>
      </c>
      <c r="Q61" t="s">
        <v>60</v>
      </c>
      <c r="R61" t="s">
        <v>412</v>
      </c>
      <c r="S61">
        <v>3</v>
      </c>
      <c r="T61">
        <v>0</v>
      </c>
      <c r="U61">
        <v>18.345600000000001</v>
      </c>
    </row>
    <row r="62" spans="1:21" x14ac:dyDescent="0.35">
      <c r="A62" t="s">
        <v>413</v>
      </c>
      <c r="B62" t="s">
        <v>90</v>
      </c>
      <c r="C62" s="1">
        <v>41999</v>
      </c>
      <c r="D62" s="1">
        <v>42001</v>
      </c>
      <c r="E62">
        <f>YEAR(C62)</f>
        <v>2014</v>
      </c>
      <c r="F62">
        <v>600.55799999999999</v>
      </c>
      <c r="G62" t="s">
        <v>22</v>
      </c>
      <c r="H62" t="s">
        <v>414</v>
      </c>
      <c r="I62" t="s">
        <v>415</v>
      </c>
      <c r="J62" t="s">
        <v>87</v>
      </c>
      <c r="K62" t="s">
        <v>26</v>
      </c>
      <c r="L62" t="s">
        <v>151</v>
      </c>
      <c r="M62" t="s">
        <v>89</v>
      </c>
      <c r="N62">
        <v>77041</v>
      </c>
      <c r="O62" t="s">
        <v>416</v>
      </c>
      <c r="P62" t="s">
        <v>31</v>
      </c>
      <c r="Q62" t="s">
        <v>34</v>
      </c>
      <c r="R62" t="s">
        <v>417</v>
      </c>
      <c r="S62">
        <v>3</v>
      </c>
      <c r="T62">
        <v>0.3</v>
      </c>
      <c r="U62">
        <v>-8.5793999999999997</v>
      </c>
    </row>
    <row r="63" spans="1:21" x14ac:dyDescent="0.35">
      <c r="A63" t="s">
        <v>418</v>
      </c>
      <c r="B63" t="s">
        <v>90</v>
      </c>
      <c r="C63" s="1">
        <v>41902</v>
      </c>
      <c r="D63" s="1">
        <v>41907</v>
      </c>
      <c r="E63">
        <f>YEAR(C63)</f>
        <v>2014</v>
      </c>
      <c r="F63">
        <v>617.70000000000005</v>
      </c>
      <c r="G63" t="s">
        <v>47</v>
      </c>
      <c r="H63" t="s">
        <v>419</v>
      </c>
      <c r="I63" t="s">
        <v>420</v>
      </c>
      <c r="J63" t="s">
        <v>25</v>
      </c>
      <c r="K63" t="s">
        <v>26</v>
      </c>
      <c r="L63" t="s">
        <v>421</v>
      </c>
      <c r="M63" t="s">
        <v>170</v>
      </c>
      <c r="N63">
        <v>61701</v>
      </c>
      <c r="O63" t="s">
        <v>422</v>
      </c>
      <c r="P63" t="s">
        <v>31</v>
      </c>
      <c r="Q63" t="s">
        <v>53</v>
      </c>
      <c r="R63" t="s">
        <v>423</v>
      </c>
      <c r="S63">
        <v>6</v>
      </c>
      <c r="T63">
        <v>0.5</v>
      </c>
      <c r="U63">
        <v>-407.68200000000002</v>
      </c>
    </row>
    <row r="64" spans="1:21" x14ac:dyDescent="0.35">
      <c r="A64" t="s">
        <v>424</v>
      </c>
      <c r="B64" t="s">
        <v>41</v>
      </c>
      <c r="C64" s="1">
        <v>43044</v>
      </c>
      <c r="D64" s="1">
        <v>43051</v>
      </c>
      <c r="E64">
        <f>YEAR(C64)</f>
        <v>2017</v>
      </c>
      <c r="F64">
        <v>2.3879999999999999</v>
      </c>
      <c r="G64" t="s">
        <v>47</v>
      </c>
      <c r="H64" t="s">
        <v>425</v>
      </c>
      <c r="I64" t="s">
        <v>426</v>
      </c>
      <c r="J64" t="s">
        <v>25</v>
      </c>
      <c r="K64" t="s">
        <v>26</v>
      </c>
      <c r="L64" t="s">
        <v>427</v>
      </c>
      <c r="M64" t="s">
        <v>241</v>
      </c>
      <c r="N64">
        <v>85023</v>
      </c>
      <c r="O64" t="s">
        <v>428</v>
      </c>
      <c r="P64" t="s">
        <v>43</v>
      </c>
      <c r="Q64" t="s">
        <v>65</v>
      </c>
      <c r="R64" t="s">
        <v>429</v>
      </c>
      <c r="S64">
        <v>2</v>
      </c>
      <c r="T64">
        <v>0.7</v>
      </c>
      <c r="U64">
        <v>-1.8308</v>
      </c>
    </row>
    <row r="65" spans="1:21" x14ac:dyDescent="0.35">
      <c r="A65" t="s">
        <v>430</v>
      </c>
      <c r="B65" t="s">
        <v>41</v>
      </c>
      <c r="C65" s="1">
        <v>42680</v>
      </c>
      <c r="D65" s="1">
        <v>42684</v>
      </c>
      <c r="E65">
        <f>YEAR(C65)</f>
        <v>2016</v>
      </c>
      <c r="F65">
        <v>81.424000000000007</v>
      </c>
      <c r="G65" t="s">
        <v>22</v>
      </c>
      <c r="H65" t="s">
        <v>431</v>
      </c>
      <c r="I65" t="s">
        <v>432</v>
      </c>
      <c r="J65" t="s">
        <v>87</v>
      </c>
      <c r="K65" t="s">
        <v>26</v>
      </c>
      <c r="L65" t="s">
        <v>39</v>
      </c>
      <c r="M65" t="s">
        <v>40</v>
      </c>
      <c r="N65">
        <v>90004</v>
      </c>
      <c r="O65" t="s">
        <v>235</v>
      </c>
      <c r="P65" t="s">
        <v>31</v>
      </c>
      <c r="Q65" t="s">
        <v>34</v>
      </c>
      <c r="R65" t="s">
        <v>433</v>
      </c>
      <c r="S65">
        <v>2</v>
      </c>
      <c r="T65">
        <v>0.2</v>
      </c>
      <c r="U65">
        <v>-9.1601999999999997</v>
      </c>
    </row>
    <row r="66" spans="1:21" x14ac:dyDescent="0.35">
      <c r="A66" t="s">
        <v>434</v>
      </c>
      <c r="B66" t="s">
        <v>125</v>
      </c>
      <c r="C66" s="1">
        <v>42768</v>
      </c>
      <c r="D66" s="1">
        <v>42771</v>
      </c>
      <c r="E66">
        <f>YEAR(C66)</f>
        <v>2017</v>
      </c>
      <c r="F66">
        <v>59.97</v>
      </c>
      <c r="G66" t="s">
        <v>155</v>
      </c>
      <c r="H66" t="s">
        <v>435</v>
      </c>
      <c r="I66" t="s">
        <v>436</v>
      </c>
      <c r="J66" t="s">
        <v>38</v>
      </c>
      <c r="K66" t="s">
        <v>26</v>
      </c>
      <c r="L66" t="s">
        <v>392</v>
      </c>
      <c r="M66" t="s">
        <v>393</v>
      </c>
      <c r="N66">
        <v>43229</v>
      </c>
      <c r="O66" t="s">
        <v>437</v>
      </c>
      <c r="P66" t="s">
        <v>63</v>
      </c>
      <c r="Q66" t="s">
        <v>64</v>
      </c>
      <c r="R66" t="s">
        <v>438</v>
      </c>
      <c r="S66">
        <v>5</v>
      </c>
      <c r="T66">
        <v>0.4</v>
      </c>
      <c r="U66">
        <v>-11.994</v>
      </c>
    </row>
    <row r="67" spans="1:21" x14ac:dyDescent="0.35">
      <c r="A67" t="s">
        <v>439</v>
      </c>
      <c r="B67" t="s">
        <v>41</v>
      </c>
      <c r="C67" s="1">
        <v>42656</v>
      </c>
      <c r="D67" s="1">
        <v>42662</v>
      </c>
      <c r="E67">
        <f>YEAR(C67)</f>
        <v>2016</v>
      </c>
      <c r="F67">
        <v>20.04</v>
      </c>
      <c r="G67" t="s">
        <v>47</v>
      </c>
      <c r="H67" t="s">
        <v>440</v>
      </c>
      <c r="I67" t="s">
        <v>441</v>
      </c>
      <c r="J67" t="s">
        <v>25</v>
      </c>
      <c r="K67" t="s">
        <v>26</v>
      </c>
      <c r="L67" t="s">
        <v>442</v>
      </c>
      <c r="M67" t="s">
        <v>40</v>
      </c>
      <c r="N67">
        <v>95661</v>
      </c>
      <c r="O67" t="s">
        <v>443</v>
      </c>
      <c r="P67" t="s">
        <v>43</v>
      </c>
      <c r="Q67" t="s">
        <v>75</v>
      </c>
      <c r="R67" t="s">
        <v>444</v>
      </c>
      <c r="S67">
        <v>3</v>
      </c>
      <c r="T67">
        <v>0</v>
      </c>
      <c r="U67">
        <v>9.6191999999999993</v>
      </c>
    </row>
    <row r="68" spans="1:21" x14ac:dyDescent="0.35">
      <c r="A68" t="s">
        <v>446</v>
      </c>
      <c r="B68" t="s">
        <v>125</v>
      </c>
      <c r="C68" s="1">
        <v>42618</v>
      </c>
      <c r="D68" s="1">
        <v>42620</v>
      </c>
      <c r="E68">
        <f>YEAR(C68)</f>
        <v>2016</v>
      </c>
      <c r="F68">
        <v>82.8</v>
      </c>
      <c r="G68" t="s">
        <v>22</v>
      </c>
      <c r="H68" t="s">
        <v>447</v>
      </c>
      <c r="I68" t="s">
        <v>448</v>
      </c>
      <c r="J68" t="s">
        <v>38</v>
      </c>
      <c r="K68" t="s">
        <v>26</v>
      </c>
      <c r="L68" t="s">
        <v>123</v>
      </c>
      <c r="M68" t="s">
        <v>124</v>
      </c>
      <c r="N68">
        <v>19140</v>
      </c>
      <c r="O68" t="s">
        <v>143</v>
      </c>
      <c r="P68" t="s">
        <v>31</v>
      </c>
      <c r="Q68" t="s">
        <v>60</v>
      </c>
      <c r="R68" t="s">
        <v>144</v>
      </c>
      <c r="S68">
        <v>2</v>
      </c>
      <c r="T68">
        <v>0.2</v>
      </c>
      <c r="U68">
        <v>10.35</v>
      </c>
    </row>
    <row r="69" spans="1:21" x14ac:dyDescent="0.35">
      <c r="A69" t="s">
        <v>449</v>
      </c>
      <c r="B69" t="s">
        <v>41</v>
      </c>
      <c r="C69" s="1">
        <v>42996</v>
      </c>
      <c r="D69" s="1">
        <v>43001</v>
      </c>
      <c r="E69">
        <f>YEAR(C69)</f>
        <v>2017</v>
      </c>
      <c r="F69">
        <v>8.82</v>
      </c>
      <c r="G69" t="s">
        <v>47</v>
      </c>
      <c r="H69" t="s">
        <v>450</v>
      </c>
      <c r="I69" t="s">
        <v>451</v>
      </c>
      <c r="J69" t="s">
        <v>38</v>
      </c>
      <c r="K69" t="s">
        <v>26</v>
      </c>
      <c r="L69" t="s">
        <v>110</v>
      </c>
      <c r="M69" t="s">
        <v>40</v>
      </c>
      <c r="N69">
        <v>94122</v>
      </c>
      <c r="O69" t="s">
        <v>452</v>
      </c>
      <c r="P69" t="s">
        <v>43</v>
      </c>
      <c r="Q69" t="s">
        <v>62</v>
      </c>
      <c r="R69" t="s">
        <v>453</v>
      </c>
      <c r="S69">
        <v>3</v>
      </c>
      <c r="T69">
        <v>0</v>
      </c>
      <c r="U69">
        <v>2.3814000000000002</v>
      </c>
    </row>
    <row r="70" spans="1:21" x14ac:dyDescent="0.35">
      <c r="A70" t="s">
        <v>454</v>
      </c>
      <c r="B70" t="s">
        <v>90</v>
      </c>
      <c r="C70" s="1">
        <v>43091</v>
      </c>
      <c r="D70" s="1">
        <v>43096</v>
      </c>
      <c r="E70">
        <f>YEAR(C70)</f>
        <v>2017</v>
      </c>
      <c r="F70">
        <v>839.43</v>
      </c>
      <c r="G70" t="s">
        <v>47</v>
      </c>
      <c r="H70" t="s">
        <v>455</v>
      </c>
      <c r="I70" t="s">
        <v>456</v>
      </c>
      <c r="J70" t="s">
        <v>25</v>
      </c>
      <c r="K70" t="s">
        <v>26</v>
      </c>
      <c r="L70" t="s">
        <v>457</v>
      </c>
      <c r="M70" t="s">
        <v>458</v>
      </c>
      <c r="N70">
        <v>64055</v>
      </c>
      <c r="O70" t="s">
        <v>459</v>
      </c>
      <c r="P70" t="s">
        <v>43</v>
      </c>
      <c r="Q70" t="s">
        <v>66</v>
      </c>
      <c r="R70" t="s">
        <v>460</v>
      </c>
      <c r="S70">
        <v>3</v>
      </c>
      <c r="T70">
        <v>0</v>
      </c>
      <c r="U70">
        <v>218.2518</v>
      </c>
    </row>
    <row r="71" spans="1:21" x14ac:dyDescent="0.35">
      <c r="A71" t="s">
        <v>461</v>
      </c>
      <c r="B71" t="s">
        <v>41</v>
      </c>
      <c r="C71" s="1">
        <v>42254</v>
      </c>
      <c r="D71" s="1">
        <v>42259</v>
      </c>
      <c r="E71">
        <f>YEAR(C71)</f>
        <v>2015</v>
      </c>
      <c r="F71">
        <v>671.93</v>
      </c>
      <c r="G71" t="s">
        <v>47</v>
      </c>
      <c r="H71" t="s">
        <v>462</v>
      </c>
      <c r="I71" t="s">
        <v>463</v>
      </c>
      <c r="J71" t="s">
        <v>25</v>
      </c>
      <c r="K71" t="s">
        <v>26</v>
      </c>
      <c r="L71" t="s">
        <v>464</v>
      </c>
      <c r="M71" t="s">
        <v>40</v>
      </c>
      <c r="N71">
        <v>91104</v>
      </c>
      <c r="O71" t="s">
        <v>296</v>
      </c>
      <c r="P71" t="s">
        <v>43</v>
      </c>
      <c r="Q71" t="s">
        <v>55</v>
      </c>
      <c r="R71" t="s">
        <v>297</v>
      </c>
      <c r="S71">
        <v>7</v>
      </c>
      <c r="T71">
        <v>0</v>
      </c>
      <c r="U71">
        <v>20.157900000000001</v>
      </c>
    </row>
    <row r="72" spans="1:21" x14ac:dyDescent="0.35">
      <c r="A72" t="s">
        <v>465</v>
      </c>
      <c r="B72" t="s">
        <v>125</v>
      </c>
      <c r="C72" s="1">
        <v>41934</v>
      </c>
      <c r="D72" s="1">
        <v>41940</v>
      </c>
      <c r="E72">
        <f>YEAR(C72)</f>
        <v>2014</v>
      </c>
      <c r="F72">
        <v>93.888000000000005</v>
      </c>
      <c r="G72" t="s">
        <v>47</v>
      </c>
      <c r="H72" t="s">
        <v>466</v>
      </c>
      <c r="I72" t="s">
        <v>467</v>
      </c>
      <c r="J72" t="s">
        <v>87</v>
      </c>
      <c r="K72" t="s">
        <v>26</v>
      </c>
      <c r="L72" t="s">
        <v>468</v>
      </c>
      <c r="M72" t="s">
        <v>393</v>
      </c>
      <c r="N72">
        <v>43055</v>
      </c>
      <c r="O72" t="s">
        <v>469</v>
      </c>
      <c r="P72" t="s">
        <v>31</v>
      </c>
      <c r="Q72" t="s">
        <v>60</v>
      </c>
      <c r="R72" t="s">
        <v>470</v>
      </c>
      <c r="S72">
        <v>4</v>
      </c>
      <c r="T72">
        <v>0.2</v>
      </c>
      <c r="U72">
        <v>12.909599999999999</v>
      </c>
    </row>
    <row r="73" spans="1:21" x14ac:dyDescent="0.35">
      <c r="A73" t="s">
        <v>471</v>
      </c>
      <c r="B73" t="s">
        <v>90</v>
      </c>
      <c r="C73" s="1">
        <v>42709</v>
      </c>
      <c r="D73" s="1">
        <v>42713</v>
      </c>
      <c r="E73">
        <f>YEAR(C73)</f>
        <v>2016</v>
      </c>
      <c r="F73">
        <v>384.45</v>
      </c>
      <c r="G73" t="s">
        <v>47</v>
      </c>
      <c r="H73" t="s">
        <v>472</v>
      </c>
      <c r="I73" t="s">
        <v>473</v>
      </c>
      <c r="J73" t="s">
        <v>38</v>
      </c>
      <c r="K73" t="s">
        <v>26</v>
      </c>
      <c r="L73" t="s">
        <v>474</v>
      </c>
      <c r="M73" t="s">
        <v>97</v>
      </c>
      <c r="N73">
        <v>53132</v>
      </c>
      <c r="O73" t="s">
        <v>475</v>
      </c>
      <c r="P73" t="s">
        <v>63</v>
      </c>
      <c r="Q73" t="s">
        <v>64</v>
      </c>
      <c r="R73" t="s">
        <v>476</v>
      </c>
      <c r="S73">
        <v>11</v>
      </c>
      <c r="T73">
        <v>0</v>
      </c>
      <c r="U73">
        <v>103.8015</v>
      </c>
    </row>
    <row r="74" spans="1:21" x14ac:dyDescent="0.35">
      <c r="A74" t="s">
        <v>477</v>
      </c>
      <c r="B74" t="s">
        <v>41</v>
      </c>
      <c r="C74" s="1">
        <v>42442</v>
      </c>
      <c r="D74" s="1">
        <v>42445</v>
      </c>
      <c r="E74">
        <f>YEAR(C74)</f>
        <v>2016</v>
      </c>
      <c r="F74">
        <v>157.91999999999999</v>
      </c>
      <c r="G74" t="s">
        <v>155</v>
      </c>
      <c r="H74" t="s">
        <v>478</v>
      </c>
      <c r="I74" t="s">
        <v>479</v>
      </c>
      <c r="J74" t="s">
        <v>87</v>
      </c>
      <c r="K74" t="s">
        <v>26</v>
      </c>
      <c r="L74" t="s">
        <v>480</v>
      </c>
      <c r="M74" t="s">
        <v>241</v>
      </c>
      <c r="N74">
        <v>85254</v>
      </c>
      <c r="O74" t="s">
        <v>481</v>
      </c>
      <c r="P74" t="s">
        <v>43</v>
      </c>
      <c r="Q74" t="s">
        <v>66</v>
      </c>
      <c r="R74" t="s">
        <v>482</v>
      </c>
      <c r="S74">
        <v>5</v>
      </c>
      <c r="T74">
        <v>0.2</v>
      </c>
      <c r="U74">
        <v>17.765999999999998</v>
      </c>
    </row>
    <row r="75" spans="1:21" x14ac:dyDescent="0.35">
      <c r="A75" t="s">
        <v>483</v>
      </c>
      <c r="B75" t="s">
        <v>41</v>
      </c>
      <c r="C75" s="1">
        <v>42155</v>
      </c>
      <c r="D75" s="1">
        <v>42157</v>
      </c>
      <c r="E75">
        <f>YEAR(C75)</f>
        <v>2015</v>
      </c>
      <c r="F75">
        <v>58.38</v>
      </c>
      <c r="G75" t="s">
        <v>155</v>
      </c>
      <c r="H75" t="s">
        <v>484</v>
      </c>
      <c r="I75" t="s">
        <v>485</v>
      </c>
      <c r="J75" t="s">
        <v>38</v>
      </c>
      <c r="K75" t="s">
        <v>26</v>
      </c>
      <c r="L75" t="s">
        <v>486</v>
      </c>
      <c r="M75" t="s">
        <v>40</v>
      </c>
      <c r="N75">
        <v>95123</v>
      </c>
      <c r="O75" t="s">
        <v>487</v>
      </c>
      <c r="P75" t="s">
        <v>43</v>
      </c>
      <c r="Q75" t="s">
        <v>75</v>
      </c>
      <c r="R75" t="s">
        <v>488</v>
      </c>
      <c r="S75">
        <v>7</v>
      </c>
      <c r="T75">
        <v>0</v>
      </c>
      <c r="U75">
        <v>26.271000000000001</v>
      </c>
    </row>
    <row r="76" spans="1:21" x14ac:dyDescent="0.35">
      <c r="A76" t="s">
        <v>489</v>
      </c>
      <c r="B76" t="s">
        <v>41</v>
      </c>
      <c r="C76" s="1">
        <v>42152</v>
      </c>
      <c r="D76" s="1">
        <v>42158</v>
      </c>
      <c r="E76">
        <f>YEAR(C76)</f>
        <v>2015</v>
      </c>
      <c r="F76">
        <v>6.63</v>
      </c>
      <c r="G76" t="s">
        <v>47</v>
      </c>
      <c r="H76" t="s">
        <v>490</v>
      </c>
      <c r="I76" t="s">
        <v>491</v>
      </c>
      <c r="J76" t="s">
        <v>87</v>
      </c>
      <c r="K76" t="s">
        <v>26</v>
      </c>
      <c r="L76" t="s">
        <v>80</v>
      </c>
      <c r="M76" t="s">
        <v>81</v>
      </c>
      <c r="N76">
        <v>98105</v>
      </c>
      <c r="O76" t="s">
        <v>492</v>
      </c>
      <c r="P76" t="s">
        <v>43</v>
      </c>
      <c r="Q76" t="s">
        <v>62</v>
      </c>
      <c r="R76" t="s">
        <v>493</v>
      </c>
      <c r="S76">
        <v>3</v>
      </c>
      <c r="T76">
        <v>0</v>
      </c>
      <c r="U76">
        <v>1.7901</v>
      </c>
    </row>
    <row r="77" spans="1:21" x14ac:dyDescent="0.35">
      <c r="A77" t="s">
        <v>494</v>
      </c>
      <c r="B77" t="s">
        <v>41</v>
      </c>
      <c r="C77" s="1">
        <v>41699</v>
      </c>
      <c r="D77" s="1">
        <v>41704</v>
      </c>
      <c r="E77">
        <f>YEAR(C77)</f>
        <v>2014</v>
      </c>
      <c r="F77">
        <v>457.56799999999998</v>
      </c>
      <c r="G77" t="s">
        <v>22</v>
      </c>
      <c r="H77" t="s">
        <v>495</v>
      </c>
      <c r="I77" t="s">
        <v>496</v>
      </c>
      <c r="J77" t="s">
        <v>25</v>
      </c>
      <c r="K77" t="s">
        <v>26</v>
      </c>
      <c r="L77" t="s">
        <v>80</v>
      </c>
      <c r="M77" t="s">
        <v>81</v>
      </c>
      <c r="N77">
        <v>98115</v>
      </c>
      <c r="O77" t="s">
        <v>416</v>
      </c>
      <c r="P77" t="s">
        <v>31</v>
      </c>
      <c r="Q77" t="s">
        <v>34</v>
      </c>
      <c r="R77" t="s">
        <v>417</v>
      </c>
      <c r="S77">
        <v>2</v>
      </c>
      <c r="T77">
        <v>0.2</v>
      </c>
      <c r="U77">
        <v>51.476399999999998</v>
      </c>
    </row>
    <row r="78" spans="1:21" x14ac:dyDescent="0.35">
      <c r="A78" t="s">
        <v>497</v>
      </c>
      <c r="B78" t="s">
        <v>90</v>
      </c>
      <c r="C78" s="1">
        <v>42694</v>
      </c>
      <c r="D78" s="1">
        <v>42698</v>
      </c>
      <c r="E78">
        <f>YEAR(C78)</f>
        <v>2016</v>
      </c>
      <c r="F78">
        <v>14.62</v>
      </c>
      <c r="G78" t="s">
        <v>47</v>
      </c>
      <c r="H78" t="s">
        <v>498</v>
      </c>
      <c r="I78" t="s">
        <v>499</v>
      </c>
      <c r="J78" t="s">
        <v>25</v>
      </c>
      <c r="K78" t="s">
        <v>26</v>
      </c>
      <c r="L78" t="s">
        <v>500</v>
      </c>
      <c r="M78" t="s">
        <v>501</v>
      </c>
      <c r="N78">
        <v>73034</v>
      </c>
      <c r="O78" t="s">
        <v>502</v>
      </c>
      <c r="P78" t="s">
        <v>43</v>
      </c>
      <c r="Q78" t="s">
        <v>44</v>
      </c>
      <c r="R78" t="s">
        <v>503</v>
      </c>
      <c r="S78">
        <v>2</v>
      </c>
      <c r="T78">
        <v>0</v>
      </c>
      <c r="U78">
        <v>6.8714000000000004</v>
      </c>
    </row>
    <row r="79" spans="1:21" x14ac:dyDescent="0.35">
      <c r="A79" t="s">
        <v>504</v>
      </c>
      <c r="B79" t="s">
        <v>41</v>
      </c>
      <c r="C79" s="1">
        <v>42501</v>
      </c>
      <c r="D79" s="1">
        <v>42502</v>
      </c>
      <c r="E79">
        <f>YEAR(C79)</f>
        <v>2016</v>
      </c>
      <c r="F79">
        <v>5.98</v>
      </c>
      <c r="G79" t="s">
        <v>155</v>
      </c>
      <c r="H79" t="s">
        <v>505</v>
      </c>
      <c r="I79" t="s">
        <v>506</v>
      </c>
      <c r="J79" t="s">
        <v>25</v>
      </c>
      <c r="K79" t="s">
        <v>26</v>
      </c>
      <c r="L79" t="s">
        <v>39</v>
      </c>
      <c r="M79" t="s">
        <v>40</v>
      </c>
      <c r="N79">
        <v>90045</v>
      </c>
      <c r="O79" t="s">
        <v>507</v>
      </c>
      <c r="P79" t="s">
        <v>43</v>
      </c>
      <c r="Q79" t="s">
        <v>75</v>
      </c>
      <c r="R79" t="s">
        <v>508</v>
      </c>
      <c r="S79">
        <v>1</v>
      </c>
      <c r="T79">
        <v>0</v>
      </c>
      <c r="U79">
        <v>2.6909999999999998</v>
      </c>
    </row>
    <row r="80" spans="1:21" x14ac:dyDescent="0.35">
      <c r="A80" t="s">
        <v>509</v>
      </c>
      <c r="B80" t="s">
        <v>125</v>
      </c>
      <c r="C80" s="1">
        <v>42366</v>
      </c>
      <c r="D80" s="1">
        <v>42369</v>
      </c>
      <c r="E80">
        <f>YEAR(C80)</f>
        <v>2015</v>
      </c>
      <c r="F80">
        <v>54.384</v>
      </c>
      <c r="G80" t="s">
        <v>22</v>
      </c>
      <c r="H80" t="s">
        <v>510</v>
      </c>
      <c r="I80" t="s">
        <v>511</v>
      </c>
      <c r="J80" t="s">
        <v>25</v>
      </c>
      <c r="K80" t="s">
        <v>26</v>
      </c>
      <c r="L80" t="s">
        <v>123</v>
      </c>
      <c r="M80" t="s">
        <v>124</v>
      </c>
      <c r="N80">
        <v>19134</v>
      </c>
      <c r="O80" t="s">
        <v>512</v>
      </c>
      <c r="P80" t="s">
        <v>63</v>
      </c>
      <c r="Q80" t="s">
        <v>137</v>
      </c>
      <c r="R80" t="s">
        <v>513</v>
      </c>
      <c r="S80">
        <v>2</v>
      </c>
      <c r="T80">
        <v>0.2</v>
      </c>
      <c r="U80">
        <v>1.3595999999999999</v>
      </c>
    </row>
    <row r="81" spans="1:21" x14ac:dyDescent="0.35">
      <c r="A81" t="s">
        <v>514</v>
      </c>
      <c r="B81" t="s">
        <v>41</v>
      </c>
      <c r="C81" s="1">
        <v>42690</v>
      </c>
      <c r="D81" s="1">
        <v>42694</v>
      </c>
      <c r="E81">
        <f>YEAR(C81)</f>
        <v>2016</v>
      </c>
      <c r="F81">
        <v>28.4</v>
      </c>
      <c r="G81" t="s">
        <v>47</v>
      </c>
      <c r="H81" t="s">
        <v>515</v>
      </c>
      <c r="I81" t="s">
        <v>516</v>
      </c>
      <c r="J81" t="s">
        <v>25</v>
      </c>
      <c r="K81" t="s">
        <v>26</v>
      </c>
      <c r="L81" t="s">
        <v>517</v>
      </c>
      <c r="M81" t="s">
        <v>518</v>
      </c>
      <c r="N81">
        <v>88220</v>
      </c>
      <c r="O81" t="s">
        <v>519</v>
      </c>
      <c r="P81" t="s">
        <v>43</v>
      </c>
      <c r="Q81" t="s">
        <v>146</v>
      </c>
      <c r="R81" t="s">
        <v>520</v>
      </c>
      <c r="S81">
        <v>5</v>
      </c>
      <c r="T81">
        <v>0</v>
      </c>
      <c r="U81">
        <v>13.348000000000001</v>
      </c>
    </row>
    <row r="82" spans="1:21" x14ac:dyDescent="0.35">
      <c r="A82" t="s">
        <v>521</v>
      </c>
      <c r="B82" t="s">
        <v>41</v>
      </c>
      <c r="C82" s="1">
        <v>42681</v>
      </c>
      <c r="D82" s="1">
        <v>42685</v>
      </c>
      <c r="E82">
        <f>YEAR(C82)</f>
        <v>2016</v>
      </c>
      <c r="F82">
        <v>27.68</v>
      </c>
      <c r="G82" t="s">
        <v>47</v>
      </c>
      <c r="H82" t="s">
        <v>522</v>
      </c>
      <c r="I82" t="s">
        <v>523</v>
      </c>
      <c r="J82" t="s">
        <v>25</v>
      </c>
      <c r="K82" t="s">
        <v>26</v>
      </c>
      <c r="L82" t="s">
        <v>80</v>
      </c>
      <c r="M82" t="s">
        <v>81</v>
      </c>
      <c r="N82">
        <v>98115</v>
      </c>
      <c r="O82" t="s">
        <v>524</v>
      </c>
      <c r="P82" t="s">
        <v>43</v>
      </c>
      <c r="Q82" t="s">
        <v>65</v>
      </c>
      <c r="R82" t="s">
        <v>525</v>
      </c>
      <c r="S82">
        <v>2</v>
      </c>
      <c r="T82">
        <v>0.2</v>
      </c>
      <c r="U82">
        <v>9.6880000000000006</v>
      </c>
    </row>
    <row r="83" spans="1:21" x14ac:dyDescent="0.35">
      <c r="A83" t="s">
        <v>526</v>
      </c>
      <c r="B83" t="s">
        <v>90</v>
      </c>
      <c r="C83" s="1">
        <v>41890</v>
      </c>
      <c r="D83" s="1">
        <v>41894</v>
      </c>
      <c r="E83">
        <f>YEAR(C83)</f>
        <v>2014</v>
      </c>
      <c r="F83">
        <v>9.9359999999999999</v>
      </c>
      <c r="G83" t="s">
        <v>47</v>
      </c>
      <c r="H83" t="s">
        <v>527</v>
      </c>
      <c r="I83" t="s">
        <v>528</v>
      </c>
      <c r="J83" t="s">
        <v>25</v>
      </c>
      <c r="K83" t="s">
        <v>26</v>
      </c>
      <c r="L83" t="s">
        <v>529</v>
      </c>
      <c r="M83" t="s">
        <v>89</v>
      </c>
      <c r="N83">
        <v>78207</v>
      </c>
      <c r="O83" t="s">
        <v>530</v>
      </c>
      <c r="P83" t="s">
        <v>43</v>
      </c>
      <c r="Q83" t="s">
        <v>62</v>
      </c>
      <c r="R83" t="s">
        <v>531</v>
      </c>
      <c r="S83">
        <v>3</v>
      </c>
      <c r="T83">
        <v>0.2</v>
      </c>
      <c r="U83">
        <v>2.7324000000000002</v>
      </c>
    </row>
    <row r="84" spans="1:21" x14ac:dyDescent="0.35">
      <c r="A84" t="s">
        <v>535</v>
      </c>
      <c r="B84" t="s">
        <v>41</v>
      </c>
      <c r="C84" s="1">
        <v>41856</v>
      </c>
      <c r="D84" s="1">
        <v>41860</v>
      </c>
      <c r="E84">
        <f>YEAR(C84)</f>
        <v>2014</v>
      </c>
      <c r="F84">
        <v>20.94</v>
      </c>
      <c r="G84" t="s">
        <v>47</v>
      </c>
      <c r="H84" t="s">
        <v>536</v>
      </c>
      <c r="I84" t="s">
        <v>537</v>
      </c>
      <c r="J84" t="s">
        <v>25</v>
      </c>
      <c r="K84" t="s">
        <v>26</v>
      </c>
      <c r="L84" t="s">
        <v>39</v>
      </c>
      <c r="M84" t="s">
        <v>40</v>
      </c>
      <c r="N84">
        <v>90004</v>
      </c>
      <c r="O84" t="s">
        <v>538</v>
      </c>
      <c r="P84" t="s">
        <v>43</v>
      </c>
      <c r="Q84" t="s">
        <v>75</v>
      </c>
      <c r="R84" t="s">
        <v>539</v>
      </c>
      <c r="S84">
        <v>3</v>
      </c>
      <c r="T84">
        <v>0</v>
      </c>
      <c r="U84">
        <v>9.8417999999999992</v>
      </c>
    </row>
    <row r="85" spans="1:21" x14ac:dyDescent="0.35">
      <c r="A85" t="s">
        <v>540</v>
      </c>
      <c r="B85" t="s">
        <v>90</v>
      </c>
      <c r="C85" s="1">
        <v>41896</v>
      </c>
      <c r="D85" s="1">
        <v>41901</v>
      </c>
      <c r="E85">
        <f>YEAR(C85)</f>
        <v>2014</v>
      </c>
      <c r="F85">
        <v>52.448</v>
      </c>
      <c r="G85" t="s">
        <v>47</v>
      </c>
      <c r="H85" t="s">
        <v>541</v>
      </c>
      <c r="I85" t="s">
        <v>542</v>
      </c>
      <c r="J85" t="s">
        <v>38</v>
      </c>
      <c r="K85" t="s">
        <v>26</v>
      </c>
      <c r="L85" t="s">
        <v>234</v>
      </c>
      <c r="M85" t="s">
        <v>170</v>
      </c>
      <c r="N85">
        <v>60623</v>
      </c>
      <c r="O85" t="s">
        <v>543</v>
      </c>
      <c r="P85" t="s">
        <v>43</v>
      </c>
      <c r="Q85" t="s">
        <v>66</v>
      </c>
      <c r="R85" t="s">
        <v>544</v>
      </c>
      <c r="S85">
        <v>2</v>
      </c>
      <c r="T85">
        <v>0.8</v>
      </c>
      <c r="U85">
        <v>-131.12</v>
      </c>
    </row>
    <row r="86" spans="1:21" x14ac:dyDescent="0.35">
      <c r="A86" t="s">
        <v>545</v>
      </c>
      <c r="B86" t="s">
        <v>90</v>
      </c>
      <c r="C86" s="1">
        <v>42846</v>
      </c>
      <c r="D86" s="1">
        <v>42850</v>
      </c>
      <c r="E86">
        <f>YEAR(C86)</f>
        <v>2017</v>
      </c>
      <c r="F86">
        <v>97.263999999999996</v>
      </c>
      <c r="G86" t="s">
        <v>22</v>
      </c>
      <c r="H86" t="s">
        <v>546</v>
      </c>
      <c r="I86" t="s">
        <v>547</v>
      </c>
      <c r="J86" t="s">
        <v>25</v>
      </c>
      <c r="K86" t="s">
        <v>26</v>
      </c>
      <c r="L86" t="s">
        <v>151</v>
      </c>
      <c r="M86" t="s">
        <v>89</v>
      </c>
      <c r="N86">
        <v>77036</v>
      </c>
      <c r="O86" t="s">
        <v>548</v>
      </c>
      <c r="P86" t="s">
        <v>43</v>
      </c>
      <c r="Q86" t="s">
        <v>66</v>
      </c>
      <c r="R86" t="s">
        <v>549</v>
      </c>
      <c r="S86">
        <v>4</v>
      </c>
      <c r="T86">
        <v>0.8</v>
      </c>
      <c r="U86">
        <v>-243.16</v>
      </c>
    </row>
    <row r="87" spans="1:21" x14ac:dyDescent="0.35">
      <c r="A87" t="s">
        <v>550</v>
      </c>
      <c r="B87" t="s">
        <v>125</v>
      </c>
      <c r="C87" s="1">
        <v>42329</v>
      </c>
      <c r="D87" s="1">
        <v>42331</v>
      </c>
      <c r="E87">
        <f>YEAR(C87)</f>
        <v>2015</v>
      </c>
      <c r="F87">
        <v>396.80200000000002</v>
      </c>
      <c r="G87" t="s">
        <v>22</v>
      </c>
      <c r="H87" t="s">
        <v>261</v>
      </c>
      <c r="I87" t="s">
        <v>262</v>
      </c>
      <c r="J87" t="s">
        <v>25</v>
      </c>
      <c r="K87" t="s">
        <v>26</v>
      </c>
      <c r="L87" t="s">
        <v>468</v>
      </c>
      <c r="M87" t="s">
        <v>393</v>
      </c>
      <c r="N87">
        <v>43055</v>
      </c>
      <c r="O87" t="s">
        <v>551</v>
      </c>
      <c r="P87" t="s">
        <v>31</v>
      </c>
      <c r="Q87" t="s">
        <v>34</v>
      </c>
      <c r="R87" t="s">
        <v>552</v>
      </c>
      <c r="S87">
        <v>7</v>
      </c>
      <c r="T87">
        <v>0.3</v>
      </c>
      <c r="U87">
        <v>-11.337199999999999</v>
      </c>
    </row>
    <row r="88" spans="1:21" x14ac:dyDescent="0.35">
      <c r="A88" t="s">
        <v>553</v>
      </c>
      <c r="B88" t="s">
        <v>125</v>
      </c>
      <c r="C88" s="1">
        <v>42353</v>
      </c>
      <c r="D88" s="1">
        <v>42357</v>
      </c>
      <c r="E88">
        <f>YEAR(C88)</f>
        <v>2015</v>
      </c>
      <c r="F88">
        <v>3.28</v>
      </c>
      <c r="G88" t="s">
        <v>47</v>
      </c>
      <c r="H88" t="s">
        <v>554</v>
      </c>
      <c r="I88" t="s">
        <v>555</v>
      </c>
      <c r="J88" t="s">
        <v>87</v>
      </c>
      <c r="K88" t="s">
        <v>26</v>
      </c>
      <c r="L88" t="s">
        <v>215</v>
      </c>
      <c r="M88" t="s">
        <v>216</v>
      </c>
      <c r="N88">
        <v>10009</v>
      </c>
      <c r="O88" t="s">
        <v>556</v>
      </c>
      <c r="P88" t="s">
        <v>43</v>
      </c>
      <c r="Q88" t="s">
        <v>62</v>
      </c>
      <c r="R88" t="s">
        <v>557</v>
      </c>
      <c r="S88">
        <v>1</v>
      </c>
      <c r="T88">
        <v>0</v>
      </c>
      <c r="U88">
        <v>1.4104000000000001</v>
      </c>
    </row>
    <row r="89" spans="1:21" x14ac:dyDescent="0.35">
      <c r="A89" t="s">
        <v>558</v>
      </c>
      <c r="B89" t="s">
        <v>90</v>
      </c>
      <c r="C89" s="1">
        <v>41978</v>
      </c>
      <c r="D89" s="1">
        <v>41982</v>
      </c>
      <c r="E89">
        <f>YEAR(C89)</f>
        <v>2014</v>
      </c>
      <c r="F89">
        <v>24.815999999999999</v>
      </c>
      <c r="G89" t="s">
        <v>22</v>
      </c>
      <c r="H89" t="s">
        <v>559</v>
      </c>
      <c r="I89" t="s">
        <v>560</v>
      </c>
      <c r="J89" t="s">
        <v>38</v>
      </c>
      <c r="K89" t="s">
        <v>26</v>
      </c>
      <c r="L89" t="s">
        <v>278</v>
      </c>
      <c r="M89" t="s">
        <v>170</v>
      </c>
      <c r="N89">
        <v>62521</v>
      </c>
      <c r="O89" t="s">
        <v>561</v>
      </c>
      <c r="P89" t="s">
        <v>43</v>
      </c>
      <c r="Q89" t="s">
        <v>55</v>
      </c>
      <c r="R89" t="s">
        <v>562</v>
      </c>
      <c r="S89">
        <v>2</v>
      </c>
      <c r="T89">
        <v>0.2</v>
      </c>
      <c r="U89">
        <v>1.8612</v>
      </c>
    </row>
    <row r="90" spans="1:21" x14ac:dyDescent="0.35">
      <c r="A90" t="s">
        <v>563</v>
      </c>
      <c r="B90" t="s">
        <v>29</v>
      </c>
      <c r="C90" s="1">
        <v>41962</v>
      </c>
      <c r="D90" s="1">
        <v>41967</v>
      </c>
      <c r="E90">
        <f>YEAR(C90)</f>
        <v>2014</v>
      </c>
      <c r="F90">
        <v>503.96</v>
      </c>
      <c r="G90" t="s">
        <v>22</v>
      </c>
      <c r="H90" t="s">
        <v>564</v>
      </c>
      <c r="I90" t="s">
        <v>565</v>
      </c>
      <c r="J90" t="s">
        <v>87</v>
      </c>
      <c r="K90" t="s">
        <v>26</v>
      </c>
      <c r="L90" t="s">
        <v>566</v>
      </c>
      <c r="M90" t="s">
        <v>567</v>
      </c>
      <c r="N90">
        <v>71203</v>
      </c>
      <c r="O90" t="s">
        <v>568</v>
      </c>
      <c r="P90" t="s">
        <v>63</v>
      </c>
      <c r="Q90" t="s">
        <v>64</v>
      </c>
      <c r="R90" t="s">
        <v>569</v>
      </c>
      <c r="S90">
        <v>4</v>
      </c>
      <c r="T90">
        <v>0</v>
      </c>
      <c r="U90">
        <v>131.02959999999999</v>
      </c>
    </row>
    <row r="91" spans="1:21" x14ac:dyDescent="0.35">
      <c r="A91" t="s">
        <v>570</v>
      </c>
      <c r="B91" t="s">
        <v>125</v>
      </c>
      <c r="C91" s="1">
        <v>42702</v>
      </c>
      <c r="D91" s="1">
        <v>42706</v>
      </c>
      <c r="E91">
        <f>YEAR(C91)</f>
        <v>2016</v>
      </c>
      <c r="F91">
        <v>7.16</v>
      </c>
      <c r="G91" t="s">
        <v>47</v>
      </c>
      <c r="H91" t="s">
        <v>571</v>
      </c>
      <c r="I91" t="s">
        <v>572</v>
      </c>
      <c r="J91" t="s">
        <v>25</v>
      </c>
      <c r="K91" t="s">
        <v>26</v>
      </c>
      <c r="L91" t="s">
        <v>573</v>
      </c>
      <c r="M91" t="s">
        <v>574</v>
      </c>
      <c r="N91">
        <v>6824</v>
      </c>
      <c r="O91" t="s">
        <v>575</v>
      </c>
      <c r="P91" t="s">
        <v>43</v>
      </c>
      <c r="Q91" t="s">
        <v>65</v>
      </c>
      <c r="R91" t="s">
        <v>576</v>
      </c>
      <c r="S91">
        <v>2</v>
      </c>
      <c r="T91">
        <v>0</v>
      </c>
      <c r="U91">
        <v>3.4367999999999999</v>
      </c>
    </row>
    <row r="92" spans="1:21" x14ac:dyDescent="0.35">
      <c r="A92" t="s">
        <v>577</v>
      </c>
      <c r="B92" t="s">
        <v>41</v>
      </c>
      <c r="C92" s="1">
        <v>41877</v>
      </c>
      <c r="D92" s="1">
        <v>41881</v>
      </c>
      <c r="E92">
        <f>YEAR(C92)</f>
        <v>2014</v>
      </c>
      <c r="F92">
        <v>176.8</v>
      </c>
      <c r="G92" t="s">
        <v>47</v>
      </c>
      <c r="H92" t="s">
        <v>578</v>
      </c>
      <c r="I92" t="s">
        <v>579</v>
      </c>
      <c r="J92" t="s">
        <v>87</v>
      </c>
      <c r="K92" t="s">
        <v>26</v>
      </c>
      <c r="L92" t="s">
        <v>39</v>
      </c>
      <c r="M92" t="s">
        <v>40</v>
      </c>
      <c r="N92">
        <v>90032</v>
      </c>
      <c r="O92" t="s">
        <v>580</v>
      </c>
      <c r="P92" t="s">
        <v>63</v>
      </c>
      <c r="Q92" t="s">
        <v>137</v>
      </c>
      <c r="R92" t="s">
        <v>581</v>
      </c>
      <c r="S92">
        <v>8</v>
      </c>
      <c r="T92">
        <v>0</v>
      </c>
      <c r="U92">
        <v>22.984000000000002</v>
      </c>
    </row>
    <row r="93" spans="1:21" x14ac:dyDescent="0.35">
      <c r="A93" t="s">
        <v>582</v>
      </c>
      <c r="B93" t="s">
        <v>90</v>
      </c>
      <c r="C93" s="1">
        <v>42567</v>
      </c>
      <c r="D93" s="1">
        <v>42573</v>
      </c>
      <c r="E93">
        <f>YEAR(C93)</f>
        <v>2016</v>
      </c>
      <c r="F93">
        <v>37.223999999999997</v>
      </c>
      <c r="G93" t="s">
        <v>47</v>
      </c>
      <c r="H93" t="s">
        <v>583</v>
      </c>
      <c r="I93" t="s">
        <v>584</v>
      </c>
      <c r="J93" t="s">
        <v>38</v>
      </c>
      <c r="K93" t="s">
        <v>26</v>
      </c>
      <c r="L93" t="s">
        <v>585</v>
      </c>
      <c r="M93" t="s">
        <v>89</v>
      </c>
      <c r="N93">
        <v>75051</v>
      </c>
      <c r="O93" t="s">
        <v>586</v>
      </c>
      <c r="P93" t="s">
        <v>43</v>
      </c>
      <c r="Q93" t="s">
        <v>55</v>
      </c>
      <c r="R93" t="s">
        <v>587</v>
      </c>
      <c r="S93">
        <v>3</v>
      </c>
      <c r="T93">
        <v>0.2</v>
      </c>
      <c r="U93">
        <v>3.7223999999999999</v>
      </c>
    </row>
    <row r="94" spans="1:21" x14ac:dyDescent="0.35">
      <c r="A94" t="s">
        <v>588</v>
      </c>
      <c r="B94" t="s">
        <v>125</v>
      </c>
      <c r="C94" s="1">
        <v>42289</v>
      </c>
      <c r="D94" s="1">
        <v>42291</v>
      </c>
      <c r="E94">
        <f>YEAR(C94)</f>
        <v>2015</v>
      </c>
      <c r="F94">
        <v>899.13599999999997</v>
      </c>
      <c r="G94" t="s">
        <v>155</v>
      </c>
      <c r="H94" t="s">
        <v>589</v>
      </c>
      <c r="I94" t="s">
        <v>590</v>
      </c>
      <c r="J94" t="s">
        <v>87</v>
      </c>
      <c r="K94" t="s">
        <v>26</v>
      </c>
      <c r="L94" t="s">
        <v>215</v>
      </c>
      <c r="M94" t="s">
        <v>216</v>
      </c>
      <c r="N94">
        <v>10035</v>
      </c>
      <c r="O94" t="s">
        <v>591</v>
      </c>
      <c r="P94" t="s">
        <v>31</v>
      </c>
      <c r="Q94" t="s">
        <v>32</v>
      </c>
      <c r="R94" t="s">
        <v>592</v>
      </c>
      <c r="S94">
        <v>4</v>
      </c>
      <c r="T94">
        <v>0.2</v>
      </c>
      <c r="U94">
        <v>112.392</v>
      </c>
    </row>
    <row r="95" spans="1:21" x14ac:dyDescent="0.35">
      <c r="A95" t="s">
        <v>593</v>
      </c>
      <c r="B95" t="s">
        <v>41</v>
      </c>
      <c r="C95" s="1">
        <v>42308</v>
      </c>
      <c r="D95" s="1">
        <v>42314</v>
      </c>
      <c r="E95">
        <f>YEAR(C95)</f>
        <v>2015</v>
      </c>
      <c r="F95">
        <v>14.28</v>
      </c>
      <c r="G95" t="s">
        <v>47</v>
      </c>
      <c r="H95" t="s">
        <v>594</v>
      </c>
      <c r="I95" t="s">
        <v>595</v>
      </c>
      <c r="J95" t="s">
        <v>38</v>
      </c>
      <c r="K95" t="s">
        <v>26</v>
      </c>
      <c r="L95" t="s">
        <v>596</v>
      </c>
      <c r="M95" t="s">
        <v>40</v>
      </c>
      <c r="N95">
        <v>92374</v>
      </c>
      <c r="O95" t="s">
        <v>145</v>
      </c>
      <c r="P95" t="s">
        <v>43</v>
      </c>
      <c r="Q95" t="s">
        <v>146</v>
      </c>
      <c r="R95" t="s">
        <v>147</v>
      </c>
      <c r="S95">
        <v>7</v>
      </c>
      <c r="T95">
        <v>0</v>
      </c>
      <c r="U95">
        <v>6.7115999999999998</v>
      </c>
    </row>
    <row r="96" spans="1:21" x14ac:dyDescent="0.35">
      <c r="A96" t="s">
        <v>597</v>
      </c>
      <c r="B96" t="s">
        <v>125</v>
      </c>
      <c r="C96" s="1">
        <v>41719</v>
      </c>
      <c r="D96" s="1">
        <v>41723</v>
      </c>
      <c r="E96">
        <f>YEAR(C96)</f>
        <v>2014</v>
      </c>
      <c r="F96">
        <v>7.4080000000000004</v>
      </c>
      <c r="G96" t="s">
        <v>47</v>
      </c>
      <c r="H96" t="s">
        <v>598</v>
      </c>
      <c r="I96" t="s">
        <v>599</v>
      </c>
      <c r="J96" t="s">
        <v>25</v>
      </c>
      <c r="K96" t="s">
        <v>26</v>
      </c>
      <c r="L96" t="s">
        <v>600</v>
      </c>
      <c r="M96" t="s">
        <v>393</v>
      </c>
      <c r="N96">
        <v>45011</v>
      </c>
      <c r="O96" t="s">
        <v>601</v>
      </c>
      <c r="P96" t="s">
        <v>43</v>
      </c>
      <c r="Q96" t="s">
        <v>62</v>
      </c>
      <c r="R96" t="s">
        <v>602</v>
      </c>
      <c r="S96">
        <v>2</v>
      </c>
      <c r="T96">
        <v>0.2</v>
      </c>
      <c r="U96">
        <v>1.2038</v>
      </c>
    </row>
    <row r="97" spans="1:21" x14ac:dyDescent="0.35">
      <c r="A97" t="s">
        <v>605</v>
      </c>
      <c r="B97" t="s">
        <v>125</v>
      </c>
      <c r="C97" s="1">
        <v>43045</v>
      </c>
      <c r="D97" s="1">
        <v>43052</v>
      </c>
      <c r="E97">
        <f>YEAR(C97)</f>
        <v>2017</v>
      </c>
      <c r="F97">
        <v>46.26</v>
      </c>
      <c r="G97" t="s">
        <v>47</v>
      </c>
      <c r="H97" t="s">
        <v>606</v>
      </c>
      <c r="I97" t="s">
        <v>607</v>
      </c>
      <c r="J97" t="s">
        <v>87</v>
      </c>
      <c r="K97" t="s">
        <v>26</v>
      </c>
      <c r="L97" t="s">
        <v>608</v>
      </c>
      <c r="M97" t="s">
        <v>609</v>
      </c>
      <c r="N97">
        <v>7090</v>
      </c>
      <c r="O97" t="s">
        <v>610</v>
      </c>
      <c r="P97" t="s">
        <v>43</v>
      </c>
      <c r="Q97" t="s">
        <v>55</v>
      </c>
      <c r="R97" t="s">
        <v>611</v>
      </c>
      <c r="S97">
        <v>3</v>
      </c>
      <c r="T97">
        <v>0</v>
      </c>
      <c r="U97">
        <v>12.0276</v>
      </c>
    </row>
    <row r="98" spans="1:21" x14ac:dyDescent="0.35">
      <c r="A98" t="s">
        <v>612</v>
      </c>
      <c r="B98" t="s">
        <v>125</v>
      </c>
      <c r="C98" s="1">
        <v>42922</v>
      </c>
      <c r="D98" s="1">
        <v>42929</v>
      </c>
      <c r="E98">
        <f>YEAR(C98)</f>
        <v>2017</v>
      </c>
      <c r="F98">
        <v>2.9460000000000002</v>
      </c>
      <c r="G98" t="s">
        <v>47</v>
      </c>
      <c r="H98" t="s">
        <v>613</v>
      </c>
      <c r="I98" t="s">
        <v>614</v>
      </c>
      <c r="J98" t="s">
        <v>38</v>
      </c>
      <c r="K98" t="s">
        <v>26</v>
      </c>
      <c r="L98" t="s">
        <v>123</v>
      </c>
      <c r="M98" t="s">
        <v>124</v>
      </c>
      <c r="N98">
        <v>19120</v>
      </c>
      <c r="O98" t="s">
        <v>615</v>
      </c>
      <c r="P98" t="s">
        <v>43</v>
      </c>
      <c r="Q98" t="s">
        <v>65</v>
      </c>
      <c r="R98" t="s">
        <v>616</v>
      </c>
      <c r="S98">
        <v>2</v>
      </c>
      <c r="T98">
        <v>0.7</v>
      </c>
      <c r="U98">
        <v>-2.2585999999999999</v>
      </c>
    </row>
    <row r="99" spans="1:21" x14ac:dyDescent="0.35">
      <c r="A99" t="s">
        <v>617</v>
      </c>
      <c r="B99" t="s">
        <v>125</v>
      </c>
      <c r="C99" s="1">
        <v>42910</v>
      </c>
      <c r="D99" s="1">
        <v>42915</v>
      </c>
      <c r="E99">
        <f>YEAR(C99)</f>
        <v>2017</v>
      </c>
      <c r="F99">
        <v>21.744</v>
      </c>
      <c r="G99" t="s">
        <v>47</v>
      </c>
      <c r="H99" t="s">
        <v>618</v>
      </c>
      <c r="I99" t="s">
        <v>619</v>
      </c>
      <c r="J99" t="s">
        <v>25</v>
      </c>
      <c r="K99" t="s">
        <v>26</v>
      </c>
      <c r="L99" t="s">
        <v>620</v>
      </c>
      <c r="M99" t="s">
        <v>393</v>
      </c>
      <c r="N99">
        <v>44312</v>
      </c>
      <c r="O99" t="s">
        <v>621</v>
      </c>
      <c r="P99" t="s">
        <v>43</v>
      </c>
      <c r="Q99" t="s">
        <v>75</v>
      </c>
      <c r="R99" t="s">
        <v>622</v>
      </c>
      <c r="S99">
        <v>3</v>
      </c>
      <c r="T99">
        <v>0.2</v>
      </c>
      <c r="U99">
        <v>6.7949999999999999</v>
      </c>
    </row>
    <row r="100" spans="1:21" x14ac:dyDescent="0.35">
      <c r="A100" t="s">
        <v>623</v>
      </c>
      <c r="B100" t="s">
        <v>41</v>
      </c>
      <c r="C100" s="1">
        <v>41854</v>
      </c>
      <c r="D100" s="1">
        <v>41856</v>
      </c>
      <c r="E100">
        <f>YEAR(C100)</f>
        <v>2014</v>
      </c>
      <c r="F100">
        <v>218.75</v>
      </c>
      <c r="G100" t="s">
        <v>155</v>
      </c>
      <c r="H100" t="s">
        <v>624</v>
      </c>
      <c r="I100" t="s">
        <v>625</v>
      </c>
      <c r="J100" t="s">
        <v>25</v>
      </c>
      <c r="K100" t="s">
        <v>26</v>
      </c>
      <c r="L100" t="s">
        <v>626</v>
      </c>
      <c r="M100" t="s">
        <v>362</v>
      </c>
      <c r="N100">
        <v>80219</v>
      </c>
      <c r="O100" t="s">
        <v>627</v>
      </c>
      <c r="P100" t="s">
        <v>31</v>
      </c>
      <c r="Q100" t="s">
        <v>53</v>
      </c>
      <c r="R100" t="s">
        <v>628</v>
      </c>
      <c r="S100">
        <v>2</v>
      </c>
      <c r="T100">
        <v>0.5</v>
      </c>
      <c r="U100">
        <v>-161.875</v>
      </c>
    </row>
    <row r="101" spans="1:21" x14ac:dyDescent="0.35">
      <c r="A101" t="s">
        <v>629</v>
      </c>
      <c r="B101" t="s">
        <v>90</v>
      </c>
      <c r="C101" s="1">
        <v>43086</v>
      </c>
      <c r="D101" s="1">
        <v>43090</v>
      </c>
      <c r="E101">
        <f>YEAR(C101)</f>
        <v>2017</v>
      </c>
      <c r="F101">
        <v>66.284000000000006</v>
      </c>
      <c r="G101" t="s">
        <v>22</v>
      </c>
      <c r="H101" t="s">
        <v>630</v>
      </c>
      <c r="I101" t="s">
        <v>631</v>
      </c>
      <c r="J101" t="s">
        <v>25</v>
      </c>
      <c r="K101" t="s">
        <v>26</v>
      </c>
      <c r="L101" t="s">
        <v>632</v>
      </c>
      <c r="M101" t="s">
        <v>89</v>
      </c>
      <c r="N101">
        <v>75220</v>
      </c>
      <c r="O101" t="s">
        <v>633</v>
      </c>
      <c r="P101" t="s">
        <v>43</v>
      </c>
      <c r="Q101" t="s">
        <v>66</v>
      </c>
      <c r="R101" t="s">
        <v>634</v>
      </c>
      <c r="S101">
        <v>2</v>
      </c>
      <c r="T101">
        <v>0.8</v>
      </c>
      <c r="U101">
        <v>-178.96680000000001</v>
      </c>
    </row>
    <row r="102" spans="1:21" x14ac:dyDescent="0.35">
      <c r="A102" t="s">
        <v>635</v>
      </c>
      <c r="B102" t="s">
        <v>29</v>
      </c>
      <c r="C102" s="1">
        <v>42889</v>
      </c>
      <c r="D102" s="1">
        <v>42893</v>
      </c>
      <c r="E102">
        <f>YEAR(C102)</f>
        <v>2017</v>
      </c>
      <c r="F102">
        <v>35.167999999999999</v>
      </c>
      <c r="G102" t="s">
        <v>47</v>
      </c>
      <c r="H102" t="s">
        <v>636</v>
      </c>
      <c r="I102" t="s">
        <v>637</v>
      </c>
      <c r="J102" t="s">
        <v>38</v>
      </c>
      <c r="K102" t="s">
        <v>26</v>
      </c>
      <c r="L102" t="s">
        <v>474</v>
      </c>
      <c r="M102" t="s">
        <v>264</v>
      </c>
      <c r="N102">
        <v>37064</v>
      </c>
      <c r="O102" t="s">
        <v>638</v>
      </c>
      <c r="P102" t="s">
        <v>31</v>
      </c>
      <c r="Q102" t="s">
        <v>60</v>
      </c>
      <c r="R102" t="s">
        <v>639</v>
      </c>
      <c r="S102">
        <v>7</v>
      </c>
      <c r="T102">
        <v>0.2</v>
      </c>
      <c r="U102">
        <v>9.6712000000000007</v>
      </c>
    </row>
    <row r="103" spans="1:21" x14ac:dyDescent="0.35">
      <c r="A103" t="s">
        <v>640</v>
      </c>
      <c r="B103" t="s">
        <v>41</v>
      </c>
      <c r="C103" s="1">
        <v>43078</v>
      </c>
      <c r="D103" s="1">
        <v>43083</v>
      </c>
      <c r="E103">
        <f>YEAR(C103)</f>
        <v>2017</v>
      </c>
      <c r="F103">
        <v>444.76799999999997</v>
      </c>
      <c r="G103" t="s">
        <v>47</v>
      </c>
      <c r="H103" t="s">
        <v>641</v>
      </c>
      <c r="I103" t="s">
        <v>642</v>
      </c>
      <c r="J103" t="s">
        <v>25</v>
      </c>
      <c r="K103" t="s">
        <v>26</v>
      </c>
      <c r="L103" t="s">
        <v>643</v>
      </c>
      <c r="M103" t="s">
        <v>40</v>
      </c>
      <c r="N103">
        <v>90604</v>
      </c>
      <c r="O103" t="s">
        <v>644</v>
      </c>
      <c r="P103" t="s">
        <v>63</v>
      </c>
      <c r="Q103" t="s">
        <v>64</v>
      </c>
      <c r="R103" t="s">
        <v>645</v>
      </c>
      <c r="S103">
        <v>4</v>
      </c>
      <c r="T103">
        <v>0.2</v>
      </c>
      <c r="U103">
        <v>44.476799999999997</v>
      </c>
    </row>
    <row r="104" spans="1:21" x14ac:dyDescent="0.35">
      <c r="A104" t="s">
        <v>646</v>
      </c>
      <c r="B104" t="s">
        <v>90</v>
      </c>
      <c r="C104" s="1">
        <v>43070</v>
      </c>
      <c r="D104" s="1">
        <v>43076</v>
      </c>
      <c r="E104">
        <f>YEAR(C104)</f>
        <v>2017</v>
      </c>
      <c r="F104">
        <v>83.92</v>
      </c>
      <c r="G104" t="s">
        <v>47</v>
      </c>
      <c r="H104" t="s">
        <v>647</v>
      </c>
      <c r="I104" t="s">
        <v>648</v>
      </c>
      <c r="J104" t="s">
        <v>25</v>
      </c>
      <c r="K104" t="s">
        <v>26</v>
      </c>
      <c r="L104" t="s">
        <v>649</v>
      </c>
      <c r="M104" t="s">
        <v>195</v>
      </c>
      <c r="N104">
        <v>48601</v>
      </c>
      <c r="O104" t="s">
        <v>650</v>
      </c>
      <c r="P104" t="s">
        <v>43</v>
      </c>
      <c r="Q104" t="s">
        <v>55</v>
      </c>
      <c r="R104" t="s">
        <v>651</v>
      </c>
      <c r="S104">
        <v>4</v>
      </c>
      <c r="T104">
        <v>0</v>
      </c>
      <c r="U104">
        <v>5.8743999999999996</v>
      </c>
    </row>
    <row r="105" spans="1:21" x14ac:dyDescent="0.35">
      <c r="A105" t="s">
        <v>652</v>
      </c>
      <c r="B105" t="s">
        <v>90</v>
      </c>
      <c r="C105" s="1">
        <v>42044</v>
      </c>
      <c r="D105" s="1">
        <v>42048</v>
      </c>
      <c r="E105">
        <f>YEAR(C105)</f>
        <v>2015</v>
      </c>
      <c r="F105">
        <v>20.8</v>
      </c>
      <c r="G105" t="s">
        <v>22</v>
      </c>
      <c r="H105" t="s">
        <v>653</v>
      </c>
      <c r="I105" t="s">
        <v>654</v>
      </c>
      <c r="J105" t="s">
        <v>38</v>
      </c>
      <c r="K105" t="s">
        <v>26</v>
      </c>
      <c r="L105" t="s">
        <v>632</v>
      </c>
      <c r="M105" t="s">
        <v>89</v>
      </c>
      <c r="N105">
        <v>75220</v>
      </c>
      <c r="O105" t="s">
        <v>655</v>
      </c>
      <c r="P105" t="s">
        <v>63</v>
      </c>
      <c r="Q105" t="s">
        <v>137</v>
      </c>
      <c r="R105" t="s">
        <v>656</v>
      </c>
      <c r="S105">
        <v>2</v>
      </c>
      <c r="T105">
        <v>0.2</v>
      </c>
      <c r="U105">
        <v>6.5</v>
      </c>
    </row>
    <row r="106" spans="1:21" x14ac:dyDescent="0.35">
      <c r="A106" t="s">
        <v>657</v>
      </c>
      <c r="B106" t="s">
        <v>125</v>
      </c>
      <c r="C106" s="1">
        <v>42006</v>
      </c>
      <c r="D106" s="1">
        <v>42013</v>
      </c>
      <c r="E106">
        <f>YEAR(C106)</f>
        <v>2015</v>
      </c>
      <c r="F106">
        <v>23.68</v>
      </c>
      <c r="G106" t="s">
        <v>47</v>
      </c>
      <c r="H106" t="s">
        <v>658</v>
      </c>
      <c r="I106" t="s">
        <v>659</v>
      </c>
      <c r="J106" t="s">
        <v>38</v>
      </c>
      <c r="K106" t="s">
        <v>26</v>
      </c>
      <c r="L106" t="s">
        <v>660</v>
      </c>
      <c r="M106" t="s">
        <v>393</v>
      </c>
      <c r="N106">
        <v>44256</v>
      </c>
      <c r="O106" t="s">
        <v>661</v>
      </c>
      <c r="P106" t="s">
        <v>43</v>
      </c>
      <c r="Q106" t="s">
        <v>44</v>
      </c>
      <c r="R106" t="s">
        <v>662</v>
      </c>
      <c r="S106">
        <v>2</v>
      </c>
      <c r="T106">
        <v>0.2</v>
      </c>
      <c r="U106">
        <v>8.8800000000000008</v>
      </c>
    </row>
    <row r="107" spans="1:21" x14ac:dyDescent="0.35">
      <c r="A107" t="s">
        <v>663</v>
      </c>
      <c r="B107" t="s">
        <v>41</v>
      </c>
      <c r="C107" s="1">
        <v>42671</v>
      </c>
      <c r="D107" s="1">
        <v>42675</v>
      </c>
      <c r="E107">
        <f>YEAR(C107)</f>
        <v>2016</v>
      </c>
      <c r="F107">
        <v>93.06</v>
      </c>
      <c r="G107" t="s">
        <v>47</v>
      </c>
      <c r="H107" t="s">
        <v>664</v>
      </c>
      <c r="I107" t="s">
        <v>665</v>
      </c>
      <c r="J107" t="s">
        <v>25</v>
      </c>
      <c r="K107" t="s">
        <v>26</v>
      </c>
      <c r="L107" t="s">
        <v>39</v>
      </c>
      <c r="M107" t="s">
        <v>40</v>
      </c>
      <c r="N107">
        <v>90032</v>
      </c>
      <c r="O107" t="s">
        <v>586</v>
      </c>
      <c r="P107" t="s">
        <v>43</v>
      </c>
      <c r="Q107" t="s">
        <v>55</v>
      </c>
      <c r="R107" t="s">
        <v>587</v>
      </c>
      <c r="S107">
        <v>6</v>
      </c>
      <c r="T107">
        <v>0</v>
      </c>
      <c r="U107">
        <v>26.056799999999999</v>
      </c>
    </row>
    <row r="108" spans="1:21" x14ac:dyDescent="0.35">
      <c r="A108" t="s">
        <v>666</v>
      </c>
      <c r="B108" t="s">
        <v>125</v>
      </c>
      <c r="C108" s="1">
        <v>42362</v>
      </c>
      <c r="D108" s="1">
        <v>42365</v>
      </c>
      <c r="E108">
        <f>YEAR(C108)</f>
        <v>2015</v>
      </c>
      <c r="F108">
        <v>5.5839999999999996</v>
      </c>
      <c r="G108" t="s">
        <v>155</v>
      </c>
      <c r="H108" t="s">
        <v>667</v>
      </c>
      <c r="I108" t="s">
        <v>668</v>
      </c>
      <c r="J108" t="s">
        <v>25</v>
      </c>
      <c r="K108" t="s">
        <v>26</v>
      </c>
      <c r="L108" t="s">
        <v>669</v>
      </c>
      <c r="M108" t="s">
        <v>393</v>
      </c>
      <c r="N108">
        <v>43017</v>
      </c>
      <c r="O108" t="s">
        <v>670</v>
      </c>
      <c r="P108" t="s">
        <v>43</v>
      </c>
      <c r="Q108" t="s">
        <v>218</v>
      </c>
      <c r="R108" t="s">
        <v>671</v>
      </c>
      <c r="S108">
        <v>2</v>
      </c>
      <c r="T108">
        <v>0.2</v>
      </c>
      <c r="U108">
        <v>1.8148</v>
      </c>
    </row>
    <row r="109" spans="1:21" x14ac:dyDescent="0.35">
      <c r="A109" t="s">
        <v>672</v>
      </c>
      <c r="B109" t="s">
        <v>90</v>
      </c>
      <c r="C109" s="1">
        <v>42225</v>
      </c>
      <c r="D109" s="1">
        <v>42232</v>
      </c>
      <c r="E109">
        <f>YEAR(C109)</f>
        <v>2015</v>
      </c>
      <c r="F109">
        <v>2.2000000000000002</v>
      </c>
      <c r="G109" t="s">
        <v>47</v>
      </c>
      <c r="H109" t="s">
        <v>673</v>
      </c>
      <c r="I109" t="s">
        <v>674</v>
      </c>
      <c r="J109" t="s">
        <v>38</v>
      </c>
      <c r="K109" t="s">
        <v>26</v>
      </c>
      <c r="L109" t="s">
        <v>675</v>
      </c>
      <c r="M109" t="s">
        <v>195</v>
      </c>
      <c r="N109">
        <v>48227</v>
      </c>
      <c r="O109" t="s">
        <v>676</v>
      </c>
      <c r="P109" t="s">
        <v>43</v>
      </c>
      <c r="Q109" t="s">
        <v>62</v>
      </c>
      <c r="R109" t="s">
        <v>677</v>
      </c>
      <c r="S109">
        <v>1</v>
      </c>
      <c r="T109">
        <v>0</v>
      </c>
      <c r="U109">
        <v>0.96799999999999997</v>
      </c>
    </row>
    <row r="110" spans="1:21" x14ac:dyDescent="0.35">
      <c r="A110" t="s">
        <v>678</v>
      </c>
      <c r="B110" t="s">
        <v>29</v>
      </c>
      <c r="C110" s="1">
        <v>42063</v>
      </c>
      <c r="D110" s="1">
        <v>42067</v>
      </c>
      <c r="E110">
        <f>YEAR(C110)</f>
        <v>2015</v>
      </c>
      <c r="F110">
        <v>161.56800000000001</v>
      </c>
      <c r="G110" t="s">
        <v>47</v>
      </c>
      <c r="H110" t="s">
        <v>679</v>
      </c>
      <c r="I110" t="s">
        <v>680</v>
      </c>
      <c r="J110" t="s">
        <v>25</v>
      </c>
      <c r="K110" t="s">
        <v>26</v>
      </c>
      <c r="L110" t="s">
        <v>299</v>
      </c>
      <c r="M110" t="s">
        <v>264</v>
      </c>
      <c r="N110">
        <v>38401</v>
      </c>
      <c r="O110" t="s">
        <v>681</v>
      </c>
      <c r="P110" t="s">
        <v>31</v>
      </c>
      <c r="Q110" t="s">
        <v>34</v>
      </c>
      <c r="R110" t="s">
        <v>682</v>
      </c>
      <c r="S110">
        <v>2</v>
      </c>
      <c r="T110">
        <v>0.2</v>
      </c>
      <c r="U110">
        <v>-28.2744</v>
      </c>
    </row>
    <row r="111" spans="1:21" x14ac:dyDescent="0.35">
      <c r="A111" t="s">
        <v>683</v>
      </c>
      <c r="B111" t="s">
        <v>29</v>
      </c>
      <c r="C111" s="1">
        <v>41895</v>
      </c>
      <c r="D111" s="1">
        <v>41899</v>
      </c>
      <c r="E111">
        <f>YEAR(C111)</f>
        <v>2014</v>
      </c>
      <c r="F111">
        <v>18.648</v>
      </c>
      <c r="G111" t="s">
        <v>47</v>
      </c>
      <c r="H111" t="s">
        <v>684</v>
      </c>
      <c r="I111" t="s">
        <v>685</v>
      </c>
      <c r="J111" t="s">
        <v>38</v>
      </c>
      <c r="K111" t="s">
        <v>26</v>
      </c>
      <c r="L111" t="s">
        <v>368</v>
      </c>
      <c r="M111" t="s">
        <v>73</v>
      </c>
      <c r="N111">
        <v>28205</v>
      </c>
      <c r="O111" t="s">
        <v>686</v>
      </c>
      <c r="P111" t="s">
        <v>43</v>
      </c>
      <c r="Q111" t="s">
        <v>65</v>
      </c>
      <c r="R111" t="s">
        <v>687</v>
      </c>
      <c r="S111">
        <v>7</v>
      </c>
      <c r="T111">
        <v>0.7</v>
      </c>
      <c r="U111">
        <v>-12.432</v>
      </c>
    </row>
    <row r="112" spans="1:21" x14ac:dyDescent="0.35">
      <c r="A112" t="s">
        <v>688</v>
      </c>
      <c r="B112" t="s">
        <v>29</v>
      </c>
      <c r="C112" s="1">
        <v>42832</v>
      </c>
      <c r="D112" s="1">
        <v>42837</v>
      </c>
      <c r="E112">
        <f>YEAR(C112)</f>
        <v>2017</v>
      </c>
      <c r="F112">
        <v>233.86</v>
      </c>
      <c r="G112" t="s">
        <v>47</v>
      </c>
      <c r="H112" t="s">
        <v>294</v>
      </c>
      <c r="I112" t="s">
        <v>295</v>
      </c>
      <c r="J112" t="s">
        <v>87</v>
      </c>
      <c r="K112" t="s">
        <v>26</v>
      </c>
      <c r="L112" t="s">
        <v>689</v>
      </c>
      <c r="M112" t="s">
        <v>51</v>
      </c>
      <c r="N112">
        <v>33614</v>
      </c>
      <c r="O112" t="s">
        <v>690</v>
      </c>
      <c r="P112" t="s">
        <v>31</v>
      </c>
      <c r="Q112" t="s">
        <v>53</v>
      </c>
      <c r="R112" t="s">
        <v>691</v>
      </c>
      <c r="S112">
        <v>2</v>
      </c>
      <c r="T112">
        <v>0.45</v>
      </c>
      <c r="U112">
        <v>-102.048</v>
      </c>
    </row>
    <row r="113" spans="1:21" x14ac:dyDescent="0.35">
      <c r="A113" t="s">
        <v>692</v>
      </c>
      <c r="B113" t="s">
        <v>41</v>
      </c>
      <c r="C113" s="1">
        <v>43051</v>
      </c>
      <c r="D113" s="1">
        <v>43055</v>
      </c>
      <c r="E113">
        <f>YEAR(C113)</f>
        <v>2017</v>
      </c>
      <c r="F113">
        <v>10.56</v>
      </c>
      <c r="G113" t="s">
        <v>47</v>
      </c>
      <c r="H113" t="s">
        <v>693</v>
      </c>
      <c r="I113" t="s">
        <v>694</v>
      </c>
      <c r="J113" t="s">
        <v>38</v>
      </c>
      <c r="K113" t="s">
        <v>26</v>
      </c>
      <c r="L113" t="s">
        <v>695</v>
      </c>
      <c r="M113" t="s">
        <v>40</v>
      </c>
      <c r="N113">
        <v>95051</v>
      </c>
      <c r="O113" t="s">
        <v>696</v>
      </c>
      <c r="P113" t="s">
        <v>43</v>
      </c>
      <c r="Q113" t="s">
        <v>75</v>
      </c>
      <c r="R113" t="s">
        <v>697</v>
      </c>
      <c r="S113">
        <v>2</v>
      </c>
      <c r="T113">
        <v>0</v>
      </c>
      <c r="U113">
        <v>4.7519999999999998</v>
      </c>
    </row>
    <row r="114" spans="1:21" x14ac:dyDescent="0.35">
      <c r="A114" t="s">
        <v>698</v>
      </c>
      <c r="B114" t="s">
        <v>90</v>
      </c>
      <c r="C114" s="1">
        <v>42525</v>
      </c>
      <c r="D114" s="1">
        <v>42530</v>
      </c>
      <c r="E114">
        <f>YEAR(C114)</f>
        <v>2016</v>
      </c>
      <c r="F114">
        <v>25.92</v>
      </c>
      <c r="G114" t="s">
        <v>22</v>
      </c>
      <c r="H114" t="s">
        <v>699</v>
      </c>
      <c r="I114" t="s">
        <v>700</v>
      </c>
      <c r="J114" t="s">
        <v>25</v>
      </c>
      <c r="K114" t="s">
        <v>26</v>
      </c>
      <c r="L114" t="s">
        <v>234</v>
      </c>
      <c r="M114" t="s">
        <v>170</v>
      </c>
      <c r="N114">
        <v>60610</v>
      </c>
      <c r="O114" t="s">
        <v>701</v>
      </c>
      <c r="P114" t="s">
        <v>43</v>
      </c>
      <c r="Q114" t="s">
        <v>75</v>
      </c>
      <c r="R114" t="s">
        <v>702</v>
      </c>
      <c r="S114">
        <v>5</v>
      </c>
      <c r="T114">
        <v>0.2</v>
      </c>
      <c r="U114">
        <v>9.3960000000000008</v>
      </c>
    </row>
    <row r="115" spans="1:21" x14ac:dyDescent="0.35">
      <c r="A115" t="s">
        <v>705</v>
      </c>
      <c r="B115" t="s">
        <v>90</v>
      </c>
      <c r="C115" s="1">
        <v>41791</v>
      </c>
      <c r="D115" s="1">
        <v>41796</v>
      </c>
      <c r="E115">
        <f>YEAR(C115)</f>
        <v>2014</v>
      </c>
      <c r="F115">
        <v>2001.86</v>
      </c>
      <c r="G115" t="s">
        <v>22</v>
      </c>
      <c r="H115" t="s">
        <v>706</v>
      </c>
      <c r="I115" t="s">
        <v>707</v>
      </c>
      <c r="J115" t="s">
        <v>87</v>
      </c>
      <c r="K115" t="s">
        <v>26</v>
      </c>
      <c r="L115" t="s">
        <v>708</v>
      </c>
      <c r="M115" t="s">
        <v>188</v>
      </c>
      <c r="N115">
        <v>55044</v>
      </c>
      <c r="O115" t="s">
        <v>416</v>
      </c>
      <c r="P115" t="s">
        <v>31</v>
      </c>
      <c r="Q115" t="s">
        <v>34</v>
      </c>
      <c r="R115" t="s">
        <v>417</v>
      </c>
      <c r="S115">
        <v>7</v>
      </c>
      <c r="T115">
        <v>0</v>
      </c>
      <c r="U115">
        <v>580.5394</v>
      </c>
    </row>
    <row r="116" spans="1:21" x14ac:dyDescent="0.35">
      <c r="A116" t="s">
        <v>709</v>
      </c>
      <c r="B116" t="s">
        <v>41</v>
      </c>
      <c r="C116" s="1">
        <v>42714</v>
      </c>
      <c r="D116" s="1">
        <v>42719</v>
      </c>
      <c r="E116">
        <f>YEAR(C116)</f>
        <v>2016</v>
      </c>
      <c r="F116">
        <v>321.56799999999998</v>
      </c>
      <c r="G116" t="s">
        <v>22</v>
      </c>
      <c r="H116" t="s">
        <v>710</v>
      </c>
      <c r="I116" t="s">
        <v>711</v>
      </c>
      <c r="J116" t="s">
        <v>25</v>
      </c>
      <c r="K116" t="s">
        <v>26</v>
      </c>
      <c r="L116" t="s">
        <v>110</v>
      </c>
      <c r="M116" t="s">
        <v>40</v>
      </c>
      <c r="N116">
        <v>94109</v>
      </c>
      <c r="O116" t="s">
        <v>712</v>
      </c>
      <c r="P116" t="s">
        <v>31</v>
      </c>
      <c r="Q116" t="s">
        <v>34</v>
      </c>
      <c r="R116" t="s">
        <v>713</v>
      </c>
      <c r="S116">
        <v>2</v>
      </c>
      <c r="T116">
        <v>0.2</v>
      </c>
      <c r="U116">
        <v>28.1372</v>
      </c>
    </row>
    <row r="117" spans="1:21" x14ac:dyDescent="0.35">
      <c r="A117" t="s">
        <v>714</v>
      </c>
      <c r="B117" t="s">
        <v>41</v>
      </c>
      <c r="C117" s="1">
        <v>42624</v>
      </c>
      <c r="D117" s="1">
        <v>42630</v>
      </c>
      <c r="E117">
        <f>YEAR(C117)</f>
        <v>2016</v>
      </c>
      <c r="F117">
        <v>7.61</v>
      </c>
      <c r="G117" t="s">
        <v>47</v>
      </c>
      <c r="H117" t="s">
        <v>715</v>
      </c>
      <c r="I117" t="s">
        <v>716</v>
      </c>
      <c r="J117" t="s">
        <v>25</v>
      </c>
      <c r="K117" t="s">
        <v>26</v>
      </c>
      <c r="L117" t="s">
        <v>717</v>
      </c>
      <c r="M117" t="s">
        <v>40</v>
      </c>
      <c r="N117">
        <v>92037</v>
      </c>
      <c r="O117" t="s">
        <v>718</v>
      </c>
      <c r="P117" t="s">
        <v>43</v>
      </c>
      <c r="Q117" t="s">
        <v>75</v>
      </c>
      <c r="R117" t="s">
        <v>719</v>
      </c>
      <c r="S117">
        <v>1</v>
      </c>
      <c r="T117">
        <v>0</v>
      </c>
      <c r="U117">
        <v>3.5767000000000002</v>
      </c>
    </row>
    <row r="118" spans="1:21" x14ac:dyDescent="0.35">
      <c r="A118" t="s">
        <v>720</v>
      </c>
      <c r="B118" t="s">
        <v>125</v>
      </c>
      <c r="C118" s="1">
        <v>42714</v>
      </c>
      <c r="D118" s="1">
        <v>42717</v>
      </c>
      <c r="E118">
        <f>YEAR(C118)</f>
        <v>2016</v>
      </c>
      <c r="F118">
        <v>80.58</v>
      </c>
      <c r="G118" t="s">
        <v>155</v>
      </c>
      <c r="H118" t="s">
        <v>721</v>
      </c>
      <c r="I118" t="s">
        <v>722</v>
      </c>
      <c r="J118" t="s">
        <v>25</v>
      </c>
      <c r="K118" t="s">
        <v>26</v>
      </c>
      <c r="L118" t="s">
        <v>215</v>
      </c>
      <c r="M118" t="s">
        <v>216</v>
      </c>
      <c r="N118">
        <v>10024</v>
      </c>
      <c r="O118" t="s">
        <v>723</v>
      </c>
      <c r="P118" t="s">
        <v>43</v>
      </c>
      <c r="Q118" t="s">
        <v>55</v>
      </c>
      <c r="R118" t="s">
        <v>724</v>
      </c>
      <c r="S118">
        <v>6</v>
      </c>
      <c r="T118">
        <v>0</v>
      </c>
      <c r="U118">
        <v>22.5624</v>
      </c>
    </row>
    <row r="119" spans="1:21" x14ac:dyDescent="0.35">
      <c r="A119" t="s">
        <v>725</v>
      </c>
      <c r="B119" t="s">
        <v>90</v>
      </c>
      <c r="C119" s="1">
        <v>42336</v>
      </c>
      <c r="D119" s="1">
        <v>42342</v>
      </c>
      <c r="E119">
        <f>YEAR(C119)</f>
        <v>2015</v>
      </c>
      <c r="F119">
        <v>12.132</v>
      </c>
      <c r="G119" t="s">
        <v>47</v>
      </c>
      <c r="H119" t="s">
        <v>726</v>
      </c>
      <c r="I119" t="s">
        <v>727</v>
      </c>
      <c r="J119" t="s">
        <v>38</v>
      </c>
      <c r="K119" t="s">
        <v>26</v>
      </c>
      <c r="L119" t="s">
        <v>234</v>
      </c>
      <c r="M119" t="s">
        <v>170</v>
      </c>
      <c r="N119">
        <v>60623</v>
      </c>
      <c r="O119" t="s">
        <v>703</v>
      </c>
      <c r="P119" t="s">
        <v>31</v>
      </c>
      <c r="Q119" t="s">
        <v>60</v>
      </c>
      <c r="R119" t="s">
        <v>704</v>
      </c>
      <c r="S119">
        <v>9</v>
      </c>
      <c r="T119">
        <v>0.6</v>
      </c>
      <c r="U119">
        <v>-8.4923999999999999</v>
      </c>
    </row>
    <row r="120" spans="1:21" x14ac:dyDescent="0.35">
      <c r="A120" t="s">
        <v>728</v>
      </c>
      <c r="B120" t="s">
        <v>125</v>
      </c>
      <c r="C120" s="1">
        <v>43070</v>
      </c>
      <c r="D120" s="1">
        <v>43072</v>
      </c>
      <c r="E120">
        <f>YEAR(C120)</f>
        <v>2017</v>
      </c>
      <c r="F120">
        <v>20.37</v>
      </c>
      <c r="G120" t="s">
        <v>22</v>
      </c>
      <c r="H120" t="s">
        <v>729</v>
      </c>
      <c r="I120" t="s">
        <v>730</v>
      </c>
      <c r="J120" t="s">
        <v>25</v>
      </c>
      <c r="K120" t="s">
        <v>26</v>
      </c>
      <c r="L120" t="s">
        <v>215</v>
      </c>
      <c r="M120" t="s">
        <v>216</v>
      </c>
      <c r="N120">
        <v>10009</v>
      </c>
      <c r="O120" t="s">
        <v>731</v>
      </c>
      <c r="P120" t="s">
        <v>63</v>
      </c>
      <c r="Q120" t="s">
        <v>137</v>
      </c>
      <c r="R120" t="s">
        <v>732</v>
      </c>
      <c r="S120">
        <v>3</v>
      </c>
      <c r="T120">
        <v>0</v>
      </c>
      <c r="U120">
        <v>6.9257999999999997</v>
      </c>
    </row>
    <row r="121" spans="1:21" x14ac:dyDescent="0.35">
      <c r="A121" t="s">
        <v>733</v>
      </c>
      <c r="B121" t="s">
        <v>90</v>
      </c>
      <c r="C121" s="1">
        <v>42894</v>
      </c>
      <c r="D121" s="1">
        <v>42898</v>
      </c>
      <c r="E121">
        <f>YEAR(C121)</f>
        <v>2017</v>
      </c>
      <c r="F121">
        <v>1.6240000000000001</v>
      </c>
      <c r="G121" t="s">
        <v>47</v>
      </c>
      <c r="H121" t="s">
        <v>734</v>
      </c>
      <c r="I121" t="s">
        <v>735</v>
      </c>
      <c r="J121" t="s">
        <v>38</v>
      </c>
      <c r="K121" t="s">
        <v>26</v>
      </c>
      <c r="L121" t="s">
        <v>464</v>
      </c>
      <c r="M121" t="s">
        <v>89</v>
      </c>
      <c r="N121">
        <v>77506</v>
      </c>
      <c r="O121" t="s">
        <v>736</v>
      </c>
      <c r="P121" t="s">
        <v>43</v>
      </c>
      <c r="Q121" t="s">
        <v>66</v>
      </c>
      <c r="R121" t="s">
        <v>737</v>
      </c>
      <c r="S121">
        <v>2</v>
      </c>
      <c r="T121">
        <v>0.8</v>
      </c>
      <c r="U121">
        <v>-4.4660000000000002</v>
      </c>
    </row>
    <row r="122" spans="1:21" x14ac:dyDescent="0.35">
      <c r="A122" t="s">
        <v>738</v>
      </c>
      <c r="B122" t="s">
        <v>90</v>
      </c>
      <c r="C122" s="1">
        <v>41901</v>
      </c>
      <c r="D122" s="1">
        <v>41903</v>
      </c>
      <c r="E122">
        <f>YEAR(C122)</f>
        <v>2014</v>
      </c>
      <c r="F122">
        <v>3059.982</v>
      </c>
      <c r="G122" t="s">
        <v>22</v>
      </c>
      <c r="H122" t="s">
        <v>739</v>
      </c>
      <c r="I122" t="s">
        <v>740</v>
      </c>
      <c r="J122" t="s">
        <v>38</v>
      </c>
      <c r="K122" t="s">
        <v>26</v>
      </c>
      <c r="L122" t="s">
        <v>151</v>
      </c>
      <c r="M122" t="s">
        <v>89</v>
      </c>
      <c r="N122">
        <v>77036</v>
      </c>
      <c r="O122" t="s">
        <v>532</v>
      </c>
      <c r="P122" t="s">
        <v>63</v>
      </c>
      <c r="Q122" t="s">
        <v>533</v>
      </c>
      <c r="R122" t="s">
        <v>534</v>
      </c>
      <c r="S122">
        <v>3</v>
      </c>
      <c r="T122">
        <v>0.4</v>
      </c>
      <c r="U122">
        <v>-509.99700000000001</v>
      </c>
    </row>
    <row r="123" spans="1:21" x14ac:dyDescent="0.35">
      <c r="A123" t="s">
        <v>741</v>
      </c>
      <c r="B123" t="s">
        <v>90</v>
      </c>
      <c r="C123" s="1">
        <v>42527</v>
      </c>
      <c r="D123" s="1">
        <v>42534</v>
      </c>
      <c r="E123">
        <f>YEAR(C123)</f>
        <v>2016</v>
      </c>
      <c r="F123">
        <v>328.22399999999999</v>
      </c>
      <c r="G123" t="s">
        <v>47</v>
      </c>
      <c r="H123" t="s">
        <v>742</v>
      </c>
      <c r="I123" t="s">
        <v>743</v>
      </c>
      <c r="J123" t="s">
        <v>25</v>
      </c>
      <c r="K123" t="s">
        <v>26</v>
      </c>
      <c r="L123" t="s">
        <v>234</v>
      </c>
      <c r="M123" t="s">
        <v>170</v>
      </c>
      <c r="N123">
        <v>60610</v>
      </c>
      <c r="O123" t="s">
        <v>744</v>
      </c>
      <c r="P123" t="s">
        <v>63</v>
      </c>
      <c r="Q123" t="s">
        <v>64</v>
      </c>
      <c r="R123" t="s">
        <v>745</v>
      </c>
      <c r="S123">
        <v>4</v>
      </c>
      <c r="T123">
        <v>0.2</v>
      </c>
      <c r="U123">
        <v>28.7196</v>
      </c>
    </row>
    <row r="124" spans="1:21" x14ac:dyDescent="0.35">
      <c r="A124" t="s">
        <v>746</v>
      </c>
      <c r="B124" t="s">
        <v>41</v>
      </c>
      <c r="C124" s="1">
        <v>42318</v>
      </c>
      <c r="D124" s="1">
        <v>42323</v>
      </c>
      <c r="E124">
        <f>YEAR(C124)</f>
        <v>2015</v>
      </c>
      <c r="F124">
        <v>79.900000000000006</v>
      </c>
      <c r="G124" t="s">
        <v>47</v>
      </c>
      <c r="H124" t="s">
        <v>747</v>
      </c>
      <c r="I124" t="s">
        <v>748</v>
      </c>
      <c r="J124" t="s">
        <v>25</v>
      </c>
      <c r="K124" t="s">
        <v>26</v>
      </c>
      <c r="L124" t="s">
        <v>749</v>
      </c>
      <c r="M124" t="s">
        <v>40</v>
      </c>
      <c r="N124">
        <v>94513</v>
      </c>
      <c r="O124" t="s">
        <v>750</v>
      </c>
      <c r="P124" t="s">
        <v>63</v>
      </c>
      <c r="Q124" t="s">
        <v>137</v>
      </c>
      <c r="R124" t="s">
        <v>751</v>
      </c>
      <c r="S124">
        <v>2</v>
      </c>
      <c r="T124">
        <v>0</v>
      </c>
      <c r="U124">
        <v>35.155999999999999</v>
      </c>
    </row>
    <row r="125" spans="1:21" x14ac:dyDescent="0.35">
      <c r="A125" t="s">
        <v>752</v>
      </c>
      <c r="B125" t="s">
        <v>29</v>
      </c>
      <c r="C125" s="1">
        <v>42902</v>
      </c>
      <c r="D125" s="1">
        <v>42906</v>
      </c>
      <c r="E125">
        <f>YEAR(C125)</f>
        <v>2017</v>
      </c>
      <c r="F125">
        <v>14.016</v>
      </c>
      <c r="G125" t="s">
        <v>47</v>
      </c>
      <c r="H125" t="s">
        <v>753</v>
      </c>
      <c r="I125" t="s">
        <v>754</v>
      </c>
      <c r="J125" t="s">
        <v>38</v>
      </c>
      <c r="K125" t="s">
        <v>26</v>
      </c>
      <c r="L125" t="s">
        <v>755</v>
      </c>
      <c r="M125" t="s">
        <v>73</v>
      </c>
      <c r="N125">
        <v>27514</v>
      </c>
      <c r="O125" t="s">
        <v>756</v>
      </c>
      <c r="P125" t="s">
        <v>43</v>
      </c>
      <c r="Q125" t="s">
        <v>62</v>
      </c>
      <c r="R125" t="s">
        <v>757</v>
      </c>
      <c r="S125">
        <v>3</v>
      </c>
      <c r="T125">
        <v>0.2</v>
      </c>
      <c r="U125">
        <v>4.7304000000000004</v>
      </c>
    </row>
    <row r="126" spans="1:21" x14ac:dyDescent="0.35">
      <c r="A126" t="s">
        <v>758</v>
      </c>
      <c r="B126" t="s">
        <v>125</v>
      </c>
      <c r="C126" s="1">
        <v>42391</v>
      </c>
      <c r="D126" s="1">
        <v>42397</v>
      </c>
      <c r="E126">
        <f>YEAR(C126)</f>
        <v>2016</v>
      </c>
      <c r="F126">
        <v>7.56</v>
      </c>
      <c r="G126" t="s">
        <v>47</v>
      </c>
      <c r="H126" t="s">
        <v>304</v>
      </c>
      <c r="I126" t="s">
        <v>305</v>
      </c>
      <c r="J126" t="s">
        <v>25</v>
      </c>
      <c r="K126" t="s">
        <v>26</v>
      </c>
      <c r="L126" t="s">
        <v>759</v>
      </c>
      <c r="M126" t="s">
        <v>609</v>
      </c>
      <c r="N126">
        <v>7960</v>
      </c>
      <c r="O126" t="s">
        <v>760</v>
      </c>
      <c r="P126" t="s">
        <v>43</v>
      </c>
      <c r="Q126" t="s">
        <v>218</v>
      </c>
      <c r="R126" t="s">
        <v>761</v>
      </c>
      <c r="S126">
        <v>6</v>
      </c>
      <c r="T126">
        <v>0</v>
      </c>
      <c r="U126">
        <v>0.3024</v>
      </c>
    </row>
    <row r="127" spans="1:21" x14ac:dyDescent="0.35">
      <c r="A127" t="s">
        <v>762</v>
      </c>
      <c r="B127" t="s">
        <v>125</v>
      </c>
      <c r="C127" s="1">
        <v>43078</v>
      </c>
      <c r="D127" s="1">
        <v>43082</v>
      </c>
      <c r="E127">
        <f>YEAR(C127)</f>
        <v>2017</v>
      </c>
      <c r="F127">
        <v>37.207999999999998</v>
      </c>
      <c r="G127" t="s">
        <v>47</v>
      </c>
      <c r="H127" t="s">
        <v>763</v>
      </c>
      <c r="I127" t="s">
        <v>764</v>
      </c>
      <c r="J127" t="s">
        <v>38</v>
      </c>
      <c r="K127" t="s">
        <v>26</v>
      </c>
      <c r="L127" t="s">
        <v>765</v>
      </c>
      <c r="M127" t="s">
        <v>393</v>
      </c>
      <c r="N127">
        <v>45231</v>
      </c>
      <c r="O127" t="s">
        <v>766</v>
      </c>
      <c r="P127" t="s">
        <v>43</v>
      </c>
      <c r="Q127" t="s">
        <v>55</v>
      </c>
      <c r="R127" t="s">
        <v>767</v>
      </c>
      <c r="S127">
        <v>1</v>
      </c>
      <c r="T127">
        <v>0.2</v>
      </c>
      <c r="U127">
        <v>-7.4416000000000002</v>
      </c>
    </row>
    <row r="128" spans="1:21" x14ac:dyDescent="0.35">
      <c r="A128" t="s">
        <v>768</v>
      </c>
      <c r="B128" t="s">
        <v>41</v>
      </c>
      <c r="C128" s="1">
        <v>43097</v>
      </c>
      <c r="D128" s="1">
        <v>43102</v>
      </c>
      <c r="E128">
        <f>YEAR(C128)</f>
        <v>2017</v>
      </c>
      <c r="F128">
        <v>725.84</v>
      </c>
      <c r="G128" t="s">
        <v>22</v>
      </c>
      <c r="H128" t="s">
        <v>769</v>
      </c>
      <c r="I128" t="s">
        <v>770</v>
      </c>
      <c r="J128" t="s">
        <v>38</v>
      </c>
      <c r="K128" t="s">
        <v>26</v>
      </c>
      <c r="L128" t="s">
        <v>110</v>
      </c>
      <c r="M128" t="s">
        <v>40</v>
      </c>
      <c r="N128">
        <v>94110</v>
      </c>
      <c r="O128" t="s">
        <v>771</v>
      </c>
      <c r="P128" t="s">
        <v>43</v>
      </c>
      <c r="Q128" t="s">
        <v>55</v>
      </c>
      <c r="R128" t="s">
        <v>772</v>
      </c>
      <c r="S128">
        <v>4</v>
      </c>
      <c r="T128">
        <v>0</v>
      </c>
      <c r="U128">
        <v>210.49359999999999</v>
      </c>
    </row>
    <row r="129" spans="1:21" x14ac:dyDescent="0.35">
      <c r="A129" t="s">
        <v>773</v>
      </c>
      <c r="B129" t="s">
        <v>41</v>
      </c>
      <c r="C129" s="1">
        <v>42215</v>
      </c>
      <c r="D129" s="1">
        <v>42216</v>
      </c>
      <c r="E129">
        <f>YEAR(C129)</f>
        <v>2015</v>
      </c>
      <c r="F129">
        <v>209.93</v>
      </c>
      <c r="G129" t="s">
        <v>155</v>
      </c>
      <c r="H129" t="s">
        <v>462</v>
      </c>
      <c r="I129" t="s">
        <v>463</v>
      </c>
      <c r="J129" t="s">
        <v>25</v>
      </c>
      <c r="K129" t="s">
        <v>26</v>
      </c>
      <c r="L129" t="s">
        <v>110</v>
      </c>
      <c r="M129" t="s">
        <v>40</v>
      </c>
      <c r="N129">
        <v>94109</v>
      </c>
      <c r="O129" t="s">
        <v>774</v>
      </c>
      <c r="P129" t="s">
        <v>63</v>
      </c>
      <c r="Q129" t="s">
        <v>137</v>
      </c>
      <c r="R129" t="s">
        <v>775</v>
      </c>
      <c r="S129">
        <v>7</v>
      </c>
      <c r="T129">
        <v>0</v>
      </c>
      <c r="U129">
        <v>92.369200000000006</v>
      </c>
    </row>
    <row r="130" spans="1:21" x14ac:dyDescent="0.35">
      <c r="A130" t="s">
        <v>776</v>
      </c>
      <c r="B130" t="s">
        <v>41</v>
      </c>
      <c r="C130" s="1">
        <v>42994</v>
      </c>
      <c r="D130" s="1">
        <v>42995</v>
      </c>
      <c r="E130">
        <f>YEAR(C130)</f>
        <v>2017</v>
      </c>
      <c r="F130">
        <v>8.82</v>
      </c>
      <c r="G130" t="s">
        <v>155</v>
      </c>
      <c r="H130" t="s">
        <v>777</v>
      </c>
      <c r="I130" t="s">
        <v>778</v>
      </c>
      <c r="J130" t="s">
        <v>38</v>
      </c>
      <c r="K130" t="s">
        <v>26</v>
      </c>
      <c r="L130" t="s">
        <v>779</v>
      </c>
      <c r="M130" t="s">
        <v>40</v>
      </c>
      <c r="N130">
        <v>90301</v>
      </c>
      <c r="O130" t="s">
        <v>780</v>
      </c>
      <c r="P130" t="s">
        <v>43</v>
      </c>
      <c r="Q130" t="s">
        <v>75</v>
      </c>
      <c r="R130" t="s">
        <v>781</v>
      </c>
      <c r="S130">
        <v>2</v>
      </c>
      <c r="T130">
        <v>0</v>
      </c>
      <c r="U130">
        <v>4.0571999999999999</v>
      </c>
    </row>
    <row r="131" spans="1:21" x14ac:dyDescent="0.35">
      <c r="A131" t="s">
        <v>782</v>
      </c>
      <c r="B131" t="s">
        <v>125</v>
      </c>
      <c r="C131" s="1">
        <v>43021</v>
      </c>
      <c r="D131" s="1">
        <v>43025</v>
      </c>
      <c r="E131">
        <f>YEAR(C131)</f>
        <v>2017</v>
      </c>
      <c r="F131">
        <v>11.648</v>
      </c>
      <c r="G131" t="s">
        <v>47</v>
      </c>
      <c r="H131" t="s">
        <v>783</v>
      </c>
      <c r="I131" t="s">
        <v>784</v>
      </c>
      <c r="J131" t="s">
        <v>38</v>
      </c>
      <c r="K131" t="s">
        <v>26</v>
      </c>
      <c r="L131" t="s">
        <v>123</v>
      </c>
      <c r="M131" t="s">
        <v>124</v>
      </c>
      <c r="N131">
        <v>19140</v>
      </c>
      <c r="O131" t="s">
        <v>785</v>
      </c>
      <c r="P131" t="s">
        <v>43</v>
      </c>
      <c r="Q131" t="s">
        <v>75</v>
      </c>
      <c r="R131" t="s">
        <v>786</v>
      </c>
      <c r="S131">
        <v>2</v>
      </c>
      <c r="T131">
        <v>0.2</v>
      </c>
      <c r="U131">
        <v>4.0768000000000004</v>
      </c>
    </row>
    <row r="132" spans="1:21" x14ac:dyDescent="0.35">
      <c r="A132" t="s">
        <v>787</v>
      </c>
      <c r="B132" t="s">
        <v>90</v>
      </c>
      <c r="C132" s="1">
        <v>42273</v>
      </c>
      <c r="D132" s="1">
        <v>42275</v>
      </c>
      <c r="E132">
        <f>YEAR(C132)</f>
        <v>2015</v>
      </c>
      <c r="F132">
        <v>2.08</v>
      </c>
      <c r="G132" t="s">
        <v>22</v>
      </c>
      <c r="H132" t="s">
        <v>408</v>
      </c>
      <c r="I132" t="s">
        <v>409</v>
      </c>
      <c r="J132" t="s">
        <v>25</v>
      </c>
      <c r="K132" t="s">
        <v>26</v>
      </c>
      <c r="L132" t="s">
        <v>151</v>
      </c>
      <c r="M132" t="s">
        <v>89</v>
      </c>
      <c r="N132">
        <v>77070</v>
      </c>
      <c r="O132" t="s">
        <v>788</v>
      </c>
      <c r="P132" t="s">
        <v>43</v>
      </c>
      <c r="Q132" t="s">
        <v>65</v>
      </c>
      <c r="R132" t="s">
        <v>789</v>
      </c>
      <c r="S132">
        <v>5</v>
      </c>
      <c r="T132">
        <v>0.8</v>
      </c>
      <c r="U132">
        <v>-3.4319999999999999</v>
      </c>
    </row>
    <row r="133" spans="1:21" x14ac:dyDescent="0.35">
      <c r="A133" t="s">
        <v>790</v>
      </c>
      <c r="B133" t="s">
        <v>41</v>
      </c>
      <c r="C133" s="1">
        <v>42310</v>
      </c>
      <c r="D133" s="1">
        <v>42314</v>
      </c>
      <c r="E133">
        <f>YEAR(C133)</f>
        <v>2015</v>
      </c>
      <c r="F133">
        <v>1038.8399999999999</v>
      </c>
      <c r="G133" t="s">
        <v>47</v>
      </c>
      <c r="H133" t="s">
        <v>791</v>
      </c>
      <c r="I133" t="s">
        <v>792</v>
      </c>
      <c r="J133" t="s">
        <v>25</v>
      </c>
      <c r="K133" t="s">
        <v>26</v>
      </c>
      <c r="L133" t="s">
        <v>39</v>
      </c>
      <c r="M133" t="s">
        <v>40</v>
      </c>
      <c r="N133">
        <v>90004</v>
      </c>
      <c r="O133" t="s">
        <v>793</v>
      </c>
      <c r="P133" t="s">
        <v>31</v>
      </c>
      <c r="Q133" t="s">
        <v>53</v>
      </c>
      <c r="R133" t="s">
        <v>794</v>
      </c>
      <c r="S133">
        <v>5</v>
      </c>
      <c r="T133">
        <v>0.2</v>
      </c>
      <c r="U133">
        <v>51.942</v>
      </c>
    </row>
    <row r="134" spans="1:21" x14ac:dyDescent="0.35">
      <c r="A134" t="s">
        <v>795</v>
      </c>
      <c r="B134" t="s">
        <v>41</v>
      </c>
      <c r="C134" s="1">
        <v>42273</v>
      </c>
      <c r="D134" s="1">
        <v>42279</v>
      </c>
      <c r="E134">
        <f>YEAR(C134)</f>
        <v>2015</v>
      </c>
      <c r="F134">
        <v>141.76</v>
      </c>
      <c r="G134" t="s">
        <v>47</v>
      </c>
      <c r="H134" t="s">
        <v>139</v>
      </c>
      <c r="I134" t="s">
        <v>140</v>
      </c>
      <c r="J134" t="s">
        <v>25</v>
      </c>
      <c r="K134" t="s">
        <v>26</v>
      </c>
      <c r="L134" t="s">
        <v>328</v>
      </c>
      <c r="M134" t="s">
        <v>329</v>
      </c>
      <c r="N134">
        <v>97206</v>
      </c>
      <c r="O134" t="s">
        <v>796</v>
      </c>
      <c r="P134" t="s">
        <v>43</v>
      </c>
      <c r="Q134" t="s">
        <v>75</v>
      </c>
      <c r="R134" t="s">
        <v>153</v>
      </c>
      <c r="S134">
        <v>5</v>
      </c>
      <c r="T134">
        <v>0.2</v>
      </c>
      <c r="U134">
        <v>47.844000000000001</v>
      </c>
    </row>
    <row r="135" spans="1:21" x14ac:dyDescent="0.35">
      <c r="A135" t="s">
        <v>797</v>
      </c>
      <c r="B135" t="s">
        <v>29</v>
      </c>
      <c r="C135" s="1">
        <v>42722</v>
      </c>
      <c r="D135" s="1">
        <v>42724</v>
      </c>
      <c r="E135">
        <f>YEAR(C135)</f>
        <v>2016</v>
      </c>
      <c r="F135">
        <v>254.05799999999999</v>
      </c>
      <c r="G135" t="s">
        <v>22</v>
      </c>
      <c r="H135" t="s">
        <v>798</v>
      </c>
      <c r="I135" t="s">
        <v>799</v>
      </c>
      <c r="J135" t="s">
        <v>38</v>
      </c>
      <c r="K135" t="s">
        <v>26</v>
      </c>
      <c r="L135" t="s">
        <v>800</v>
      </c>
      <c r="M135" t="s">
        <v>51</v>
      </c>
      <c r="N135">
        <v>33319</v>
      </c>
      <c r="O135" t="s">
        <v>801</v>
      </c>
      <c r="P135" t="s">
        <v>43</v>
      </c>
      <c r="Q135" t="s">
        <v>65</v>
      </c>
      <c r="R135" t="s">
        <v>802</v>
      </c>
      <c r="S135">
        <v>7</v>
      </c>
      <c r="T135">
        <v>0.7</v>
      </c>
      <c r="U135">
        <v>-169.37200000000001</v>
      </c>
    </row>
    <row r="136" spans="1:21" x14ac:dyDescent="0.35">
      <c r="A136" t="s">
        <v>803</v>
      </c>
      <c r="B136" t="s">
        <v>125</v>
      </c>
      <c r="C136" s="1">
        <v>42694</v>
      </c>
      <c r="D136" s="1">
        <v>42698</v>
      </c>
      <c r="E136">
        <f>YEAR(C136)</f>
        <v>2016</v>
      </c>
      <c r="F136">
        <v>19.096</v>
      </c>
      <c r="G136" t="s">
        <v>22</v>
      </c>
      <c r="H136" t="s">
        <v>804</v>
      </c>
      <c r="I136" t="s">
        <v>805</v>
      </c>
      <c r="J136" t="s">
        <v>87</v>
      </c>
      <c r="K136" t="s">
        <v>26</v>
      </c>
      <c r="L136" t="s">
        <v>392</v>
      </c>
      <c r="M136" t="s">
        <v>393</v>
      </c>
      <c r="N136">
        <v>43229</v>
      </c>
      <c r="O136" t="s">
        <v>806</v>
      </c>
      <c r="P136" t="s">
        <v>43</v>
      </c>
      <c r="Q136" t="s">
        <v>218</v>
      </c>
      <c r="R136" t="s">
        <v>807</v>
      </c>
      <c r="S136">
        <v>7</v>
      </c>
      <c r="T136">
        <v>0.2</v>
      </c>
      <c r="U136">
        <v>6.6836000000000002</v>
      </c>
    </row>
    <row r="137" spans="1:21" x14ac:dyDescent="0.35">
      <c r="A137" t="s">
        <v>808</v>
      </c>
      <c r="B137" t="s">
        <v>41</v>
      </c>
      <c r="C137" s="1">
        <v>41999</v>
      </c>
      <c r="D137" s="1">
        <v>42001</v>
      </c>
      <c r="E137">
        <f>YEAR(C137)</f>
        <v>2014</v>
      </c>
      <c r="F137">
        <v>300.416</v>
      </c>
      <c r="G137" t="s">
        <v>155</v>
      </c>
      <c r="H137" t="s">
        <v>809</v>
      </c>
      <c r="I137" t="s">
        <v>810</v>
      </c>
      <c r="J137" t="s">
        <v>38</v>
      </c>
      <c r="K137" t="s">
        <v>26</v>
      </c>
      <c r="L137" t="s">
        <v>811</v>
      </c>
      <c r="M137" t="s">
        <v>362</v>
      </c>
      <c r="N137">
        <v>80906</v>
      </c>
      <c r="O137" t="s">
        <v>812</v>
      </c>
      <c r="P137" t="s">
        <v>31</v>
      </c>
      <c r="Q137" t="s">
        <v>60</v>
      </c>
      <c r="R137" t="s">
        <v>813</v>
      </c>
      <c r="S137">
        <v>8</v>
      </c>
      <c r="T137">
        <v>0.2</v>
      </c>
      <c r="U137">
        <v>78.859200000000001</v>
      </c>
    </row>
    <row r="138" spans="1:21" x14ac:dyDescent="0.35">
      <c r="A138" t="s">
        <v>818</v>
      </c>
      <c r="B138" t="s">
        <v>125</v>
      </c>
      <c r="C138" s="1">
        <v>42671</v>
      </c>
      <c r="D138" s="1">
        <v>42677</v>
      </c>
      <c r="E138">
        <f>YEAR(C138)</f>
        <v>2016</v>
      </c>
      <c r="F138">
        <v>32.4</v>
      </c>
      <c r="G138" t="s">
        <v>47</v>
      </c>
      <c r="H138" t="s">
        <v>447</v>
      </c>
      <c r="I138" t="s">
        <v>448</v>
      </c>
      <c r="J138" t="s">
        <v>38</v>
      </c>
      <c r="K138" t="s">
        <v>26</v>
      </c>
      <c r="L138" t="s">
        <v>819</v>
      </c>
      <c r="M138" t="s">
        <v>609</v>
      </c>
      <c r="N138">
        <v>7109</v>
      </c>
      <c r="O138" t="s">
        <v>820</v>
      </c>
      <c r="P138" t="s">
        <v>43</v>
      </c>
      <c r="Q138" t="s">
        <v>75</v>
      </c>
      <c r="R138" t="s">
        <v>821</v>
      </c>
      <c r="S138">
        <v>5</v>
      </c>
      <c r="T138">
        <v>0</v>
      </c>
      <c r="U138">
        <v>15.552</v>
      </c>
    </row>
    <row r="139" spans="1:21" x14ac:dyDescent="0.35">
      <c r="A139" t="s">
        <v>822</v>
      </c>
      <c r="B139" t="s">
        <v>90</v>
      </c>
      <c r="C139" s="1">
        <v>43058</v>
      </c>
      <c r="D139" s="1">
        <v>43062</v>
      </c>
      <c r="E139">
        <f>YEAR(C139)</f>
        <v>2017</v>
      </c>
      <c r="F139">
        <v>219.07499999999999</v>
      </c>
      <c r="G139" t="s">
        <v>47</v>
      </c>
      <c r="H139" t="s">
        <v>664</v>
      </c>
      <c r="I139" t="s">
        <v>665</v>
      </c>
      <c r="J139" t="s">
        <v>25</v>
      </c>
      <c r="K139" t="s">
        <v>26</v>
      </c>
      <c r="L139" t="s">
        <v>234</v>
      </c>
      <c r="M139" t="s">
        <v>170</v>
      </c>
      <c r="N139">
        <v>60623</v>
      </c>
      <c r="O139" t="s">
        <v>823</v>
      </c>
      <c r="P139" t="s">
        <v>31</v>
      </c>
      <c r="Q139" t="s">
        <v>53</v>
      </c>
      <c r="R139" t="s">
        <v>824</v>
      </c>
      <c r="S139">
        <v>3</v>
      </c>
      <c r="T139">
        <v>0.5</v>
      </c>
      <c r="U139">
        <v>-131.44499999999999</v>
      </c>
    </row>
    <row r="140" spans="1:21" x14ac:dyDescent="0.35">
      <c r="A140" t="s">
        <v>825</v>
      </c>
      <c r="B140" t="s">
        <v>125</v>
      </c>
      <c r="C140" s="1">
        <v>42128</v>
      </c>
      <c r="D140" s="1">
        <v>42133</v>
      </c>
      <c r="E140">
        <f>YEAR(C140)</f>
        <v>2015</v>
      </c>
      <c r="F140">
        <v>26.8</v>
      </c>
      <c r="G140" t="s">
        <v>22</v>
      </c>
      <c r="H140" t="s">
        <v>826</v>
      </c>
      <c r="I140" t="s">
        <v>827</v>
      </c>
      <c r="J140" t="s">
        <v>38</v>
      </c>
      <c r="K140" t="s">
        <v>26</v>
      </c>
      <c r="L140" t="s">
        <v>215</v>
      </c>
      <c r="M140" t="s">
        <v>216</v>
      </c>
      <c r="N140">
        <v>10024</v>
      </c>
      <c r="O140" t="s">
        <v>828</v>
      </c>
      <c r="P140" t="s">
        <v>31</v>
      </c>
      <c r="Q140" t="s">
        <v>60</v>
      </c>
      <c r="R140" t="s">
        <v>829</v>
      </c>
      <c r="S140">
        <v>2</v>
      </c>
      <c r="T140">
        <v>0</v>
      </c>
      <c r="U140">
        <v>12.864000000000001</v>
      </c>
    </row>
    <row r="141" spans="1:21" x14ac:dyDescent="0.35">
      <c r="A141" t="s">
        <v>830</v>
      </c>
      <c r="B141" t="s">
        <v>90</v>
      </c>
      <c r="C141" s="1">
        <v>42003</v>
      </c>
      <c r="D141" s="1">
        <v>42008</v>
      </c>
      <c r="E141">
        <f>YEAR(C141)</f>
        <v>2014</v>
      </c>
      <c r="F141">
        <v>9.84</v>
      </c>
      <c r="G141" t="s">
        <v>47</v>
      </c>
      <c r="H141" t="s">
        <v>268</v>
      </c>
      <c r="I141" t="s">
        <v>269</v>
      </c>
      <c r="J141" t="s">
        <v>38</v>
      </c>
      <c r="K141" t="s">
        <v>26</v>
      </c>
      <c r="L141" t="s">
        <v>831</v>
      </c>
      <c r="M141" t="s">
        <v>195</v>
      </c>
      <c r="N141">
        <v>48180</v>
      </c>
      <c r="O141" t="s">
        <v>832</v>
      </c>
      <c r="P141" t="s">
        <v>43</v>
      </c>
      <c r="Q141" t="s">
        <v>62</v>
      </c>
      <c r="R141" t="s">
        <v>833</v>
      </c>
      <c r="S141">
        <v>3</v>
      </c>
      <c r="T141">
        <v>0</v>
      </c>
      <c r="U141">
        <v>2.8536000000000001</v>
      </c>
    </row>
    <row r="142" spans="1:21" x14ac:dyDescent="0.35">
      <c r="A142" t="s">
        <v>834</v>
      </c>
      <c r="B142" t="s">
        <v>125</v>
      </c>
      <c r="C142" s="1">
        <v>41791</v>
      </c>
      <c r="D142" s="1">
        <v>41796</v>
      </c>
      <c r="E142">
        <f>YEAR(C142)</f>
        <v>2014</v>
      </c>
      <c r="F142">
        <v>45.48</v>
      </c>
      <c r="G142" t="s">
        <v>47</v>
      </c>
      <c r="H142" t="s">
        <v>835</v>
      </c>
      <c r="I142" t="s">
        <v>836</v>
      </c>
      <c r="J142" t="s">
        <v>87</v>
      </c>
      <c r="K142" t="s">
        <v>26</v>
      </c>
      <c r="L142" t="s">
        <v>837</v>
      </c>
      <c r="M142" t="s">
        <v>609</v>
      </c>
      <c r="N142">
        <v>8701</v>
      </c>
      <c r="O142" t="s">
        <v>838</v>
      </c>
      <c r="P142" t="s">
        <v>43</v>
      </c>
      <c r="Q142" t="s">
        <v>65</v>
      </c>
      <c r="R142" t="s">
        <v>839</v>
      </c>
      <c r="S142">
        <v>3</v>
      </c>
      <c r="T142">
        <v>0</v>
      </c>
      <c r="U142">
        <v>20.9208</v>
      </c>
    </row>
    <row r="143" spans="1:21" x14ac:dyDescent="0.35">
      <c r="A143" t="s">
        <v>840</v>
      </c>
      <c r="B143" t="s">
        <v>29</v>
      </c>
      <c r="C143" s="1">
        <v>42840</v>
      </c>
      <c r="D143" s="1">
        <v>42842</v>
      </c>
      <c r="E143">
        <f>YEAR(C143)</f>
        <v>2017</v>
      </c>
      <c r="F143">
        <v>4.8899999999999997</v>
      </c>
      <c r="G143" t="s">
        <v>155</v>
      </c>
      <c r="H143" t="s">
        <v>841</v>
      </c>
      <c r="I143" t="s">
        <v>842</v>
      </c>
      <c r="J143" t="s">
        <v>25</v>
      </c>
      <c r="K143" t="s">
        <v>26</v>
      </c>
      <c r="L143" t="s">
        <v>843</v>
      </c>
      <c r="M143" t="s">
        <v>248</v>
      </c>
      <c r="N143">
        <v>22204</v>
      </c>
      <c r="O143" t="s">
        <v>844</v>
      </c>
      <c r="P143" t="s">
        <v>43</v>
      </c>
      <c r="Q143" t="s">
        <v>62</v>
      </c>
      <c r="R143" t="s">
        <v>845</v>
      </c>
      <c r="S143">
        <v>1</v>
      </c>
      <c r="T143">
        <v>0</v>
      </c>
      <c r="U143">
        <v>2.0049000000000001</v>
      </c>
    </row>
    <row r="144" spans="1:21" x14ac:dyDescent="0.35">
      <c r="A144" t="s">
        <v>846</v>
      </c>
      <c r="B144" t="s">
        <v>41</v>
      </c>
      <c r="C144" s="1">
        <v>42625</v>
      </c>
      <c r="D144" s="1">
        <v>42627</v>
      </c>
      <c r="E144">
        <f>YEAR(C144)</f>
        <v>2016</v>
      </c>
      <c r="F144">
        <v>15.135999999999999</v>
      </c>
      <c r="G144" t="s">
        <v>22</v>
      </c>
      <c r="H144" t="s">
        <v>847</v>
      </c>
      <c r="I144" t="s">
        <v>848</v>
      </c>
      <c r="J144" t="s">
        <v>38</v>
      </c>
      <c r="K144" t="s">
        <v>26</v>
      </c>
      <c r="L144" t="s">
        <v>849</v>
      </c>
      <c r="M144" t="s">
        <v>362</v>
      </c>
      <c r="N144">
        <v>80004</v>
      </c>
      <c r="O144" t="s">
        <v>850</v>
      </c>
      <c r="P144" t="s">
        <v>31</v>
      </c>
      <c r="Q144" t="s">
        <v>60</v>
      </c>
      <c r="R144" t="s">
        <v>851</v>
      </c>
      <c r="S144">
        <v>4</v>
      </c>
      <c r="T144">
        <v>0.2</v>
      </c>
      <c r="U144">
        <v>3.5948000000000002</v>
      </c>
    </row>
    <row r="145" spans="1:21" x14ac:dyDescent="0.35">
      <c r="A145" t="s">
        <v>852</v>
      </c>
      <c r="B145" t="s">
        <v>125</v>
      </c>
      <c r="C145" s="1">
        <v>41909</v>
      </c>
      <c r="D145" s="1">
        <v>41915</v>
      </c>
      <c r="E145">
        <f>YEAR(C145)</f>
        <v>2014</v>
      </c>
      <c r="F145">
        <v>87.54</v>
      </c>
      <c r="G145" t="s">
        <v>47</v>
      </c>
      <c r="H145" t="s">
        <v>853</v>
      </c>
      <c r="I145" t="s">
        <v>854</v>
      </c>
      <c r="J145" t="s">
        <v>38</v>
      </c>
      <c r="K145" t="s">
        <v>26</v>
      </c>
      <c r="L145" t="s">
        <v>855</v>
      </c>
      <c r="M145" t="s">
        <v>609</v>
      </c>
      <c r="N145">
        <v>7601</v>
      </c>
      <c r="O145" t="s">
        <v>856</v>
      </c>
      <c r="P145" t="s">
        <v>31</v>
      </c>
      <c r="Q145" t="s">
        <v>60</v>
      </c>
      <c r="R145" t="s">
        <v>857</v>
      </c>
      <c r="S145">
        <v>3</v>
      </c>
      <c r="T145">
        <v>0</v>
      </c>
      <c r="U145">
        <v>37.642200000000003</v>
      </c>
    </row>
    <row r="146" spans="1:21" x14ac:dyDescent="0.35">
      <c r="A146" t="s">
        <v>858</v>
      </c>
      <c r="B146" t="s">
        <v>29</v>
      </c>
      <c r="C146" s="1">
        <v>41860</v>
      </c>
      <c r="D146" s="1">
        <v>41867</v>
      </c>
      <c r="E146">
        <f>YEAR(C146)</f>
        <v>2014</v>
      </c>
      <c r="F146">
        <v>178.38399999999999</v>
      </c>
      <c r="G146" t="s">
        <v>47</v>
      </c>
      <c r="H146" t="s">
        <v>859</v>
      </c>
      <c r="I146" t="s">
        <v>860</v>
      </c>
      <c r="J146" t="s">
        <v>38</v>
      </c>
      <c r="K146" t="s">
        <v>26</v>
      </c>
      <c r="L146" t="s">
        <v>861</v>
      </c>
      <c r="M146" t="s">
        <v>51</v>
      </c>
      <c r="N146">
        <v>33710</v>
      </c>
      <c r="O146" t="s">
        <v>862</v>
      </c>
      <c r="P146" t="s">
        <v>63</v>
      </c>
      <c r="Q146" t="s">
        <v>64</v>
      </c>
      <c r="R146" t="s">
        <v>863</v>
      </c>
      <c r="S146">
        <v>2</v>
      </c>
      <c r="T146">
        <v>0.2</v>
      </c>
      <c r="U146">
        <v>22.297999999999998</v>
      </c>
    </row>
    <row r="147" spans="1:21" x14ac:dyDescent="0.35">
      <c r="A147" t="s">
        <v>864</v>
      </c>
      <c r="B147" t="s">
        <v>125</v>
      </c>
      <c r="C147" s="1">
        <v>42001</v>
      </c>
      <c r="D147" s="1">
        <v>42003</v>
      </c>
      <c r="E147">
        <f>YEAR(C147)</f>
        <v>2014</v>
      </c>
      <c r="F147">
        <v>99.135999999999996</v>
      </c>
      <c r="G147" t="s">
        <v>155</v>
      </c>
      <c r="H147" t="s">
        <v>865</v>
      </c>
      <c r="I147" t="s">
        <v>866</v>
      </c>
      <c r="J147" t="s">
        <v>38</v>
      </c>
      <c r="K147" t="s">
        <v>26</v>
      </c>
      <c r="L147" t="s">
        <v>123</v>
      </c>
      <c r="M147" t="s">
        <v>124</v>
      </c>
      <c r="N147">
        <v>19143</v>
      </c>
      <c r="O147" t="s">
        <v>867</v>
      </c>
      <c r="P147" t="s">
        <v>43</v>
      </c>
      <c r="Q147" t="s">
        <v>62</v>
      </c>
      <c r="R147" t="s">
        <v>868</v>
      </c>
      <c r="S147">
        <v>4</v>
      </c>
      <c r="T147">
        <v>0.2</v>
      </c>
      <c r="U147">
        <v>8.6744000000000003</v>
      </c>
    </row>
    <row r="148" spans="1:21" x14ac:dyDescent="0.35">
      <c r="A148" t="s">
        <v>869</v>
      </c>
      <c r="B148" t="s">
        <v>125</v>
      </c>
      <c r="C148" s="1">
        <v>41947</v>
      </c>
      <c r="D148" s="1">
        <v>41952</v>
      </c>
      <c r="E148">
        <f>YEAR(C148)</f>
        <v>2014</v>
      </c>
      <c r="F148">
        <v>135.88200000000001</v>
      </c>
      <c r="G148" t="s">
        <v>47</v>
      </c>
      <c r="H148" t="s">
        <v>870</v>
      </c>
      <c r="I148" t="s">
        <v>871</v>
      </c>
      <c r="J148" t="s">
        <v>87</v>
      </c>
      <c r="K148" t="s">
        <v>26</v>
      </c>
      <c r="L148" t="s">
        <v>215</v>
      </c>
      <c r="M148" t="s">
        <v>216</v>
      </c>
      <c r="N148">
        <v>10024</v>
      </c>
      <c r="O148" t="s">
        <v>872</v>
      </c>
      <c r="P148" t="s">
        <v>31</v>
      </c>
      <c r="Q148" t="s">
        <v>34</v>
      </c>
      <c r="R148" t="s">
        <v>873</v>
      </c>
      <c r="S148">
        <v>1</v>
      </c>
      <c r="T148">
        <v>0.1</v>
      </c>
      <c r="U148">
        <v>24.1568</v>
      </c>
    </row>
    <row r="149" spans="1:21" x14ac:dyDescent="0.35">
      <c r="A149" t="s">
        <v>874</v>
      </c>
      <c r="B149" t="s">
        <v>41</v>
      </c>
      <c r="C149" s="1">
        <v>41901</v>
      </c>
      <c r="D149" s="1">
        <v>41906</v>
      </c>
      <c r="E149">
        <f>YEAR(C149)</f>
        <v>2014</v>
      </c>
      <c r="F149">
        <v>7.16</v>
      </c>
      <c r="G149" t="s">
        <v>47</v>
      </c>
      <c r="H149" t="s">
        <v>875</v>
      </c>
      <c r="I149" t="s">
        <v>876</v>
      </c>
      <c r="J149" t="s">
        <v>38</v>
      </c>
      <c r="K149" t="s">
        <v>26</v>
      </c>
      <c r="L149" t="s">
        <v>877</v>
      </c>
      <c r="M149" t="s">
        <v>40</v>
      </c>
      <c r="N149">
        <v>90805</v>
      </c>
      <c r="O149" t="s">
        <v>878</v>
      </c>
      <c r="P149" t="s">
        <v>43</v>
      </c>
      <c r="Q149" t="s">
        <v>218</v>
      </c>
      <c r="R149" t="s">
        <v>879</v>
      </c>
      <c r="S149">
        <v>2</v>
      </c>
      <c r="T149">
        <v>0</v>
      </c>
      <c r="U149">
        <v>3.58</v>
      </c>
    </row>
    <row r="150" spans="1:21" x14ac:dyDescent="0.35">
      <c r="A150" t="s">
        <v>880</v>
      </c>
      <c r="B150" t="s">
        <v>41</v>
      </c>
      <c r="C150" s="1">
        <v>42483</v>
      </c>
      <c r="D150" s="1">
        <v>42487</v>
      </c>
      <c r="E150">
        <f>YEAR(C150)</f>
        <v>2016</v>
      </c>
      <c r="F150">
        <v>251.52</v>
      </c>
      <c r="G150" t="s">
        <v>47</v>
      </c>
      <c r="H150" t="s">
        <v>881</v>
      </c>
      <c r="I150" t="s">
        <v>882</v>
      </c>
      <c r="J150" t="s">
        <v>38</v>
      </c>
      <c r="K150" t="s">
        <v>26</v>
      </c>
      <c r="L150" t="s">
        <v>883</v>
      </c>
      <c r="M150" t="s">
        <v>40</v>
      </c>
      <c r="N150">
        <v>92345</v>
      </c>
      <c r="O150" t="s">
        <v>816</v>
      </c>
      <c r="P150" t="s">
        <v>43</v>
      </c>
      <c r="Q150" t="s">
        <v>65</v>
      </c>
      <c r="R150" t="s">
        <v>817</v>
      </c>
      <c r="S150">
        <v>6</v>
      </c>
      <c r="T150">
        <v>0.2</v>
      </c>
      <c r="U150">
        <v>81.744</v>
      </c>
    </row>
    <row r="151" spans="1:21" x14ac:dyDescent="0.35">
      <c r="A151" t="s">
        <v>884</v>
      </c>
      <c r="B151" t="s">
        <v>29</v>
      </c>
      <c r="C151" s="1">
        <v>43042</v>
      </c>
      <c r="D151" s="1">
        <v>43044</v>
      </c>
      <c r="E151">
        <f>YEAR(C151)</f>
        <v>2017</v>
      </c>
      <c r="F151">
        <v>15.992000000000001</v>
      </c>
      <c r="G151" t="s">
        <v>22</v>
      </c>
      <c r="H151" t="s">
        <v>885</v>
      </c>
      <c r="I151" t="s">
        <v>886</v>
      </c>
      <c r="J151" t="s">
        <v>38</v>
      </c>
      <c r="K151" t="s">
        <v>26</v>
      </c>
      <c r="L151" t="s">
        <v>887</v>
      </c>
      <c r="M151" t="s">
        <v>264</v>
      </c>
      <c r="N151">
        <v>37130</v>
      </c>
      <c r="O151" t="s">
        <v>888</v>
      </c>
      <c r="P151" t="s">
        <v>31</v>
      </c>
      <c r="Q151" t="s">
        <v>60</v>
      </c>
      <c r="R151" t="s">
        <v>889</v>
      </c>
      <c r="S151">
        <v>1</v>
      </c>
      <c r="T151">
        <v>0.2</v>
      </c>
      <c r="U151">
        <v>0.99950000000000006</v>
      </c>
    </row>
    <row r="152" spans="1:21" x14ac:dyDescent="0.35">
      <c r="A152" t="s">
        <v>890</v>
      </c>
      <c r="B152" t="s">
        <v>125</v>
      </c>
      <c r="C152" s="1">
        <v>42612</v>
      </c>
      <c r="D152" s="1">
        <v>42614</v>
      </c>
      <c r="E152">
        <f>YEAR(C152)</f>
        <v>2016</v>
      </c>
      <c r="F152">
        <v>290.89800000000002</v>
      </c>
      <c r="G152" t="s">
        <v>155</v>
      </c>
      <c r="H152" t="s">
        <v>891</v>
      </c>
      <c r="I152" t="s">
        <v>892</v>
      </c>
      <c r="J152" t="s">
        <v>25</v>
      </c>
      <c r="K152" t="s">
        <v>26</v>
      </c>
      <c r="L152" t="s">
        <v>123</v>
      </c>
      <c r="M152" t="s">
        <v>124</v>
      </c>
      <c r="N152">
        <v>19143</v>
      </c>
      <c r="O152" t="s">
        <v>893</v>
      </c>
      <c r="P152" t="s">
        <v>63</v>
      </c>
      <c r="Q152" t="s">
        <v>64</v>
      </c>
      <c r="R152" t="s">
        <v>894</v>
      </c>
      <c r="S152">
        <v>3</v>
      </c>
      <c r="T152">
        <v>0.4</v>
      </c>
      <c r="U152">
        <v>-67.876199999999997</v>
      </c>
    </row>
    <row r="153" spans="1:21" x14ac:dyDescent="0.35">
      <c r="A153" t="s">
        <v>895</v>
      </c>
      <c r="B153" t="s">
        <v>125</v>
      </c>
      <c r="C153" s="1">
        <v>42485</v>
      </c>
      <c r="D153" s="1">
        <v>42489</v>
      </c>
      <c r="E153">
        <f>YEAR(C153)</f>
        <v>2016</v>
      </c>
      <c r="F153">
        <v>82.8</v>
      </c>
      <c r="G153" t="s">
        <v>22</v>
      </c>
      <c r="H153" t="s">
        <v>896</v>
      </c>
      <c r="I153" t="s">
        <v>897</v>
      </c>
      <c r="J153" t="s">
        <v>25</v>
      </c>
      <c r="K153" t="s">
        <v>26</v>
      </c>
      <c r="L153" t="s">
        <v>123</v>
      </c>
      <c r="M153" t="s">
        <v>124</v>
      </c>
      <c r="N153">
        <v>19134</v>
      </c>
      <c r="O153" t="s">
        <v>898</v>
      </c>
      <c r="P153" t="s">
        <v>63</v>
      </c>
      <c r="Q153" t="s">
        <v>64</v>
      </c>
      <c r="R153" t="s">
        <v>899</v>
      </c>
      <c r="S153">
        <v>2</v>
      </c>
      <c r="T153">
        <v>0.4</v>
      </c>
      <c r="U153">
        <v>-20.7</v>
      </c>
    </row>
    <row r="154" spans="1:21" x14ac:dyDescent="0.35">
      <c r="A154" t="s">
        <v>902</v>
      </c>
      <c r="B154" t="s">
        <v>41</v>
      </c>
      <c r="C154" s="1">
        <v>42248</v>
      </c>
      <c r="D154" s="1">
        <v>42251</v>
      </c>
      <c r="E154">
        <f>YEAR(C154)</f>
        <v>2015</v>
      </c>
      <c r="F154">
        <v>4.7519999999999998</v>
      </c>
      <c r="G154" t="s">
        <v>22</v>
      </c>
      <c r="H154" t="s">
        <v>903</v>
      </c>
      <c r="I154" t="s">
        <v>904</v>
      </c>
      <c r="J154" t="s">
        <v>25</v>
      </c>
      <c r="K154" t="s">
        <v>26</v>
      </c>
      <c r="L154" t="s">
        <v>39</v>
      </c>
      <c r="M154" t="s">
        <v>40</v>
      </c>
      <c r="N154">
        <v>90045</v>
      </c>
      <c r="O154" t="s">
        <v>905</v>
      </c>
      <c r="P154" t="s">
        <v>43</v>
      </c>
      <c r="Q154" t="s">
        <v>65</v>
      </c>
      <c r="R154" t="s">
        <v>906</v>
      </c>
      <c r="S154">
        <v>1</v>
      </c>
      <c r="T154">
        <v>0.2</v>
      </c>
      <c r="U154">
        <v>1.6037999999999999</v>
      </c>
    </row>
    <row r="155" spans="1:21" x14ac:dyDescent="0.35">
      <c r="A155" t="s">
        <v>908</v>
      </c>
      <c r="B155" t="s">
        <v>41</v>
      </c>
      <c r="C155" s="1">
        <v>41832</v>
      </c>
      <c r="D155" s="1">
        <v>41837</v>
      </c>
      <c r="E155">
        <f>YEAR(C155)</f>
        <v>2014</v>
      </c>
      <c r="F155">
        <v>7.7119999999999997</v>
      </c>
      <c r="G155" t="s">
        <v>47</v>
      </c>
      <c r="H155" t="s">
        <v>909</v>
      </c>
      <c r="I155" t="s">
        <v>910</v>
      </c>
      <c r="J155" t="s">
        <v>38</v>
      </c>
      <c r="K155" t="s">
        <v>26</v>
      </c>
      <c r="L155" t="s">
        <v>110</v>
      </c>
      <c r="M155" t="s">
        <v>40</v>
      </c>
      <c r="N155">
        <v>94122</v>
      </c>
      <c r="O155" t="s">
        <v>911</v>
      </c>
      <c r="P155" t="s">
        <v>43</v>
      </c>
      <c r="Q155" t="s">
        <v>65</v>
      </c>
      <c r="R155" t="s">
        <v>912</v>
      </c>
      <c r="S155">
        <v>2</v>
      </c>
      <c r="T155">
        <v>0.2</v>
      </c>
      <c r="U155">
        <v>2.7955999999999999</v>
      </c>
    </row>
    <row r="156" spans="1:21" x14ac:dyDescent="0.35">
      <c r="A156" t="s">
        <v>913</v>
      </c>
      <c r="B156" t="s">
        <v>41</v>
      </c>
      <c r="C156" s="1">
        <v>42177</v>
      </c>
      <c r="D156" s="1">
        <v>42181</v>
      </c>
      <c r="E156">
        <f>YEAR(C156)</f>
        <v>2015</v>
      </c>
      <c r="F156">
        <v>4.96</v>
      </c>
      <c r="G156" t="s">
        <v>22</v>
      </c>
      <c r="H156" t="s">
        <v>699</v>
      </c>
      <c r="I156" t="s">
        <v>700</v>
      </c>
      <c r="J156" t="s">
        <v>25</v>
      </c>
      <c r="K156" t="s">
        <v>26</v>
      </c>
      <c r="L156" t="s">
        <v>914</v>
      </c>
      <c r="M156" t="s">
        <v>104</v>
      </c>
      <c r="N156">
        <v>84041</v>
      </c>
      <c r="O156" t="s">
        <v>915</v>
      </c>
      <c r="P156" t="s">
        <v>43</v>
      </c>
      <c r="Q156" t="s">
        <v>218</v>
      </c>
      <c r="R156" t="s">
        <v>916</v>
      </c>
      <c r="S156">
        <v>4</v>
      </c>
      <c r="T156">
        <v>0</v>
      </c>
      <c r="U156">
        <v>2.3311999999999999</v>
      </c>
    </row>
    <row r="157" spans="1:21" x14ac:dyDescent="0.35">
      <c r="A157" t="s">
        <v>917</v>
      </c>
      <c r="B157" t="s">
        <v>125</v>
      </c>
      <c r="C157" s="1">
        <v>41742</v>
      </c>
      <c r="D157" s="1">
        <v>41746</v>
      </c>
      <c r="E157">
        <f>YEAR(C157)</f>
        <v>2014</v>
      </c>
      <c r="F157">
        <v>17.856000000000002</v>
      </c>
      <c r="G157" t="s">
        <v>22</v>
      </c>
      <c r="H157" t="s">
        <v>447</v>
      </c>
      <c r="I157" t="s">
        <v>448</v>
      </c>
      <c r="J157" t="s">
        <v>38</v>
      </c>
      <c r="K157" t="s">
        <v>26</v>
      </c>
      <c r="L157" t="s">
        <v>123</v>
      </c>
      <c r="M157" t="s">
        <v>124</v>
      </c>
      <c r="N157">
        <v>19140</v>
      </c>
      <c r="O157" t="s">
        <v>918</v>
      </c>
      <c r="P157" t="s">
        <v>43</v>
      </c>
      <c r="Q157" t="s">
        <v>62</v>
      </c>
      <c r="R157" t="s">
        <v>919</v>
      </c>
      <c r="S157">
        <v>4</v>
      </c>
      <c r="T157">
        <v>0.2</v>
      </c>
      <c r="U157">
        <v>1.1160000000000001</v>
      </c>
    </row>
    <row r="158" spans="1:21" x14ac:dyDescent="0.35">
      <c r="A158" t="s">
        <v>920</v>
      </c>
      <c r="B158" t="s">
        <v>90</v>
      </c>
      <c r="C158" s="1">
        <v>42358</v>
      </c>
      <c r="D158" s="1">
        <v>42362</v>
      </c>
      <c r="E158">
        <f>YEAR(C158)</f>
        <v>2015</v>
      </c>
      <c r="F158">
        <v>88.8</v>
      </c>
      <c r="G158" t="s">
        <v>47</v>
      </c>
      <c r="H158" t="s">
        <v>536</v>
      </c>
      <c r="I158" t="s">
        <v>537</v>
      </c>
      <c r="J158" t="s">
        <v>25</v>
      </c>
      <c r="K158" t="s">
        <v>26</v>
      </c>
      <c r="L158" t="s">
        <v>921</v>
      </c>
      <c r="M158" t="s">
        <v>89</v>
      </c>
      <c r="N158">
        <v>78745</v>
      </c>
      <c r="O158" t="s">
        <v>105</v>
      </c>
      <c r="P158" t="s">
        <v>43</v>
      </c>
      <c r="Q158" t="s">
        <v>55</v>
      </c>
      <c r="R158" t="s">
        <v>106</v>
      </c>
      <c r="S158">
        <v>4</v>
      </c>
      <c r="T158">
        <v>0.2</v>
      </c>
      <c r="U158">
        <v>-2.2200000000000002</v>
      </c>
    </row>
    <row r="159" spans="1:21" x14ac:dyDescent="0.35">
      <c r="A159" t="s">
        <v>922</v>
      </c>
      <c r="B159" t="s">
        <v>41</v>
      </c>
      <c r="C159" s="1">
        <v>42901</v>
      </c>
      <c r="D159" s="1">
        <v>42905</v>
      </c>
      <c r="E159">
        <f>YEAR(C159)</f>
        <v>2017</v>
      </c>
      <c r="F159">
        <v>47.975999999999999</v>
      </c>
      <c r="G159" t="s">
        <v>47</v>
      </c>
      <c r="H159" t="s">
        <v>923</v>
      </c>
      <c r="I159" t="s">
        <v>924</v>
      </c>
      <c r="J159" t="s">
        <v>25</v>
      </c>
      <c r="K159" t="s">
        <v>26</v>
      </c>
      <c r="L159" t="s">
        <v>110</v>
      </c>
      <c r="M159" t="s">
        <v>40</v>
      </c>
      <c r="N159">
        <v>94122</v>
      </c>
      <c r="O159" t="s">
        <v>437</v>
      </c>
      <c r="P159" t="s">
        <v>63</v>
      </c>
      <c r="Q159" t="s">
        <v>64</v>
      </c>
      <c r="R159" t="s">
        <v>438</v>
      </c>
      <c r="S159">
        <v>3</v>
      </c>
      <c r="T159">
        <v>0.2</v>
      </c>
      <c r="U159">
        <v>4.7976000000000001</v>
      </c>
    </row>
    <row r="160" spans="1:21" x14ac:dyDescent="0.35">
      <c r="A160" t="s">
        <v>925</v>
      </c>
      <c r="B160" t="s">
        <v>125</v>
      </c>
      <c r="C160" s="1">
        <v>42924</v>
      </c>
      <c r="D160" s="1">
        <v>42928</v>
      </c>
      <c r="E160">
        <f>YEAR(C160)</f>
        <v>2017</v>
      </c>
      <c r="F160">
        <v>7.56</v>
      </c>
      <c r="G160" t="s">
        <v>47</v>
      </c>
      <c r="H160" t="s">
        <v>926</v>
      </c>
      <c r="I160" t="s">
        <v>927</v>
      </c>
      <c r="J160" t="s">
        <v>25</v>
      </c>
      <c r="K160" t="s">
        <v>26</v>
      </c>
      <c r="L160" t="s">
        <v>928</v>
      </c>
      <c r="M160" t="s">
        <v>929</v>
      </c>
      <c r="N160">
        <v>1852</v>
      </c>
      <c r="O160" t="s">
        <v>603</v>
      </c>
      <c r="P160" t="s">
        <v>43</v>
      </c>
      <c r="Q160" t="s">
        <v>62</v>
      </c>
      <c r="R160" t="s">
        <v>604</v>
      </c>
      <c r="S160">
        <v>3</v>
      </c>
      <c r="T160">
        <v>0</v>
      </c>
      <c r="U160">
        <v>3.0996000000000001</v>
      </c>
    </row>
    <row r="161" spans="1:21" x14ac:dyDescent="0.35">
      <c r="A161" t="s">
        <v>930</v>
      </c>
      <c r="B161" t="s">
        <v>125</v>
      </c>
      <c r="C161" s="1">
        <v>42614</v>
      </c>
      <c r="D161" s="1">
        <v>42616</v>
      </c>
      <c r="E161">
        <f>YEAR(C161)</f>
        <v>2016</v>
      </c>
      <c r="F161">
        <v>6.79</v>
      </c>
      <c r="G161" t="s">
        <v>155</v>
      </c>
      <c r="H161" t="s">
        <v>931</v>
      </c>
      <c r="I161" t="s">
        <v>932</v>
      </c>
      <c r="J161" t="s">
        <v>87</v>
      </c>
      <c r="K161" t="s">
        <v>26</v>
      </c>
      <c r="L161" t="s">
        <v>215</v>
      </c>
      <c r="M161" t="s">
        <v>216</v>
      </c>
      <c r="N161">
        <v>10009</v>
      </c>
      <c r="O161" t="s">
        <v>731</v>
      </c>
      <c r="P161" t="s">
        <v>63</v>
      </c>
      <c r="Q161" t="s">
        <v>137</v>
      </c>
      <c r="R161" t="s">
        <v>732</v>
      </c>
      <c r="S161">
        <v>1</v>
      </c>
      <c r="T161">
        <v>0</v>
      </c>
      <c r="U161">
        <v>2.3086000000000002</v>
      </c>
    </row>
    <row r="162" spans="1:21" x14ac:dyDescent="0.35">
      <c r="A162" t="s">
        <v>933</v>
      </c>
      <c r="B162" t="s">
        <v>125</v>
      </c>
      <c r="C162" s="1">
        <v>42468</v>
      </c>
      <c r="D162" s="1">
        <v>42473</v>
      </c>
      <c r="E162">
        <f>YEAR(C162)</f>
        <v>2016</v>
      </c>
      <c r="F162">
        <v>388.70400000000001</v>
      </c>
      <c r="G162" t="s">
        <v>47</v>
      </c>
      <c r="H162" t="s">
        <v>934</v>
      </c>
      <c r="I162" t="s">
        <v>935</v>
      </c>
      <c r="J162" t="s">
        <v>25</v>
      </c>
      <c r="K162" t="s">
        <v>26</v>
      </c>
      <c r="L162" t="s">
        <v>215</v>
      </c>
      <c r="M162" t="s">
        <v>216</v>
      </c>
      <c r="N162">
        <v>10035</v>
      </c>
      <c r="O162" t="s">
        <v>936</v>
      </c>
      <c r="P162" t="s">
        <v>31</v>
      </c>
      <c r="Q162" t="s">
        <v>32</v>
      </c>
      <c r="R162" t="s">
        <v>937</v>
      </c>
      <c r="S162">
        <v>6</v>
      </c>
      <c r="T162">
        <v>0.2</v>
      </c>
      <c r="U162">
        <v>-4.8587999999999996</v>
      </c>
    </row>
    <row r="163" spans="1:21" x14ac:dyDescent="0.35">
      <c r="A163" t="s">
        <v>938</v>
      </c>
      <c r="B163" t="s">
        <v>29</v>
      </c>
      <c r="C163" s="1">
        <v>42483</v>
      </c>
      <c r="D163" s="1">
        <v>42488</v>
      </c>
      <c r="E163">
        <f>YEAR(C163)</f>
        <v>2016</v>
      </c>
      <c r="F163">
        <v>36.24</v>
      </c>
      <c r="G163" t="s">
        <v>47</v>
      </c>
      <c r="H163" t="s">
        <v>636</v>
      </c>
      <c r="I163" t="s">
        <v>637</v>
      </c>
      <c r="J163" t="s">
        <v>38</v>
      </c>
      <c r="K163" t="s">
        <v>26</v>
      </c>
      <c r="L163" t="s">
        <v>368</v>
      </c>
      <c r="M163" t="s">
        <v>73</v>
      </c>
      <c r="N163">
        <v>28205</v>
      </c>
      <c r="O163" t="s">
        <v>621</v>
      </c>
      <c r="P163" t="s">
        <v>43</v>
      </c>
      <c r="Q163" t="s">
        <v>75</v>
      </c>
      <c r="R163" t="s">
        <v>622</v>
      </c>
      <c r="S163">
        <v>5</v>
      </c>
      <c r="T163">
        <v>0.2</v>
      </c>
      <c r="U163">
        <v>11.324999999999999</v>
      </c>
    </row>
    <row r="164" spans="1:21" x14ac:dyDescent="0.35">
      <c r="A164" t="s">
        <v>939</v>
      </c>
      <c r="B164" t="s">
        <v>29</v>
      </c>
      <c r="C164" s="1">
        <v>42802</v>
      </c>
      <c r="D164" s="1">
        <v>42805</v>
      </c>
      <c r="E164">
        <f>YEAR(C164)</f>
        <v>2017</v>
      </c>
      <c r="F164">
        <v>647.84</v>
      </c>
      <c r="G164" t="s">
        <v>155</v>
      </c>
      <c r="H164" t="s">
        <v>940</v>
      </c>
      <c r="I164" t="s">
        <v>941</v>
      </c>
      <c r="J164" t="s">
        <v>38</v>
      </c>
      <c r="K164" t="s">
        <v>26</v>
      </c>
      <c r="L164" t="s">
        <v>392</v>
      </c>
      <c r="M164" t="s">
        <v>942</v>
      </c>
      <c r="N164">
        <v>31907</v>
      </c>
      <c r="O164" t="s">
        <v>943</v>
      </c>
      <c r="P164" t="s">
        <v>43</v>
      </c>
      <c r="Q164" t="s">
        <v>66</v>
      </c>
      <c r="R164" t="s">
        <v>944</v>
      </c>
      <c r="S164">
        <v>8</v>
      </c>
      <c r="T164">
        <v>0</v>
      </c>
      <c r="U164">
        <v>168.4384</v>
      </c>
    </row>
    <row r="165" spans="1:21" x14ac:dyDescent="0.35">
      <c r="A165" t="s">
        <v>947</v>
      </c>
      <c r="B165" t="s">
        <v>125</v>
      </c>
      <c r="C165" s="1">
        <v>43003</v>
      </c>
      <c r="D165" s="1">
        <v>43009</v>
      </c>
      <c r="E165">
        <f>YEAR(C165)</f>
        <v>2017</v>
      </c>
      <c r="F165">
        <v>20.7</v>
      </c>
      <c r="G165" t="s">
        <v>47</v>
      </c>
      <c r="H165" t="s">
        <v>948</v>
      </c>
      <c r="I165" t="s">
        <v>949</v>
      </c>
      <c r="J165" t="s">
        <v>25</v>
      </c>
      <c r="K165" t="s">
        <v>26</v>
      </c>
      <c r="L165" t="s">
        <v>215</v>
      </c>
      <c r="M165" t="s">
        <v>216</v>
      </c>
      <c r="N165">
        <v>10009</v>
      </c>
      <c r="O165" t="s">
        <v>945</v>
      </c>
      <c r="P165" t="s">
        <v>43</v>
      </c>
      <c r="Q165" t="s">
        <v>44</v>
      </c>
      <c r="R165" t="s">
        <v>946</v>
      </c>
      <c r="S165">
        <v>2</v>
      </c>
      <c r="T165">
        <v>0</v>
      </c>
      <c r="U165">
        <v>9.9359999999999999</v>
      </c>
    </row>
    <row r="166" spans="1:21" x14ac:dyDescent="0.35">
      <c r="A166" t="s">
        <v>952</v>
      </c>
      <c r="B166" t="s">
        <v>41</v>
      </c>
      <c r="C166" s="1">
        <v>41906</v>
      </c>
      <c r="D166" s="1">
        <v>41911</v>
      </c>
      <c r="E166">
        <f>YEAR(C166)</f>
        <v>2014</v>
      </c>
      <c r="F166">
        <v>211.96</v>
      </c>
      <c r="G166" t="s">
        <v>47</v>
      </c>
      <c r="H166" t="s">
        <v>953</v>
      </c>
      <c r="I166" t="s">
        <v>954</v>
      </c>
      <c r="J166" t="s">
        <v>25</v>
      </c>
      <c r="K166" t="s">
        <v>26</v>
      </c>
      <c r="L166" t="s">
        <v>110</v>
      </c>
      <c r="M166" t="s">
        <v>40</v>
      </c>
      <c r="N166">
        <v>94109</v>
      </c>
      <c r="O166" t="s">
        <v>196</v>
      </c>
      <c r="P166" t="s">
        <v>43</v>
      </c>
      <c r="Q166" t="s">
        <v>55</v>
      </c>
      <c r="R166" t="s">
        <v>197</v>
      </c>
      <c r="S166">
        <v>4</v>
      </c>
      <c r="T166">
        <v>0</v>
      </c>
      <c r="U166">
        <v>8.4784000000000006</v>
      </c>
    </row>
    <row r="167" spans="1:21" x14ac:dyDescent="0.35">
      <c r="A167" t="s">
        <v>955</v>
      </c>
      <c r="B167" t="s">
        <v>125</v>
      </c>
      <c r="C167" s="1">
        <v>42664</v>
      </c>
      <c r="D167" s="1">
        <v>42664</v>
      </c>
      <c r="E167">
        <f>YEAR(C167)</f>
        <v>2016</v>
      </c>
      <c r="F167">
        <v>23.2</v>
      </c>
      <c r="G167" t="s">
        <v>956</v>
      </c>
      <c r="H167" t="s">
        <v>957</v>
      </c>
      <c r="I167" t="s">
        <v>958</v>
      </c>
      <c r="J167" t="s">
        <v>38</v>
      </c>
      <c r="K167" t="s">
        <v>26</v>
      </c>
      <c r="L167" t="s">
        <v>959</v>
      </c>
      <c r="M167" t="s">
        <v>574</v>
      </c>
      <c r="N167">
        <v>6040</v>
      </c>
      <c r="O167" t="s">
        <v>960</v>
      </c>
      <c r="P167" t="s">
        <v>43</v>
      </c>
      <c r="Q167" t="s">
        <v>65</v>
      </c>
      <c r="R167" t="s">
        <v>961</v>
      </c>
      <c r="S167">
        <v>4</v>
      </c>
      <c r="T167">
        <v>0</v>
      </c>
      <c r="U167">
        <v>10.44</v>
      </c>
    </row>
    <row r="168" spans="1:21" x14ac:dyDescent="0.35">
      <c r="A168" t="s">
        <v>962</v>
      </c>
      <c r="B168" t="s">
        <v>90</v>
      </c>
      <c r="C168" s="1">
        <v>42884</v>
      </c>
      <c r="D168" s="1">
        <v>42890</v>
      </c>
      <c r="E168">
        <f>YEAR(C168)</f>
        <v>2017</v>
      </c>
      <c r="F168">
        <v>25.92</v>
      </c>
      <c r="G168" t="s">
        <v>47</v>
      </c>
      <c r="H168" t="s">
        <v>963</v>
      </c>
      <c r="I168" t="s">
        <v>964</v>
      </c>
      <c r="J168" t="s">
        <v>25</v>
      </c>
      <c r="K168" t="s">
        <v>26</v>
      </c>
      <c r="L168" t="s">
        <v>965</v>
      </c>
      <c r="M168" t="s">
        <v>89</v>
      </c>
      <c r="N168">
        <v>78550</v>
      </c>
      <c r="O168" t="s">
        <v>966</v>
      </c>
      <c r="P168" t="s">
        <v>43</v>
      </c>
      <c r="Q168" t="s">
        <v>75</v>
      </c>
      <c r="R168" t="s">
        <v>967</v>
      </c>
      <c r="S168">
        <v>5</v>
      </c>
      <c r="T168">
        <v>0.2</v>
      </c>
      <c r="U168">
        <v>9.3960000000000008</v>
      </c>
    </row>
    <row r="169" spans="1:21" x14ac:dyDescent="0.35">
      <c r="A169" t="s">
        <v>968</v>
      </c>
      <c r="B169" t="s">
        <v>41</v>
      </c>
      <c r="C169" s="1">
        <v>41843</v>
      </c>
      <c r="D169" s="1">
        <v>41847</v>
      </c>
      <c r="E169">
        <f>YEAR(C169)</f>
        <v>2014</v>
      </c>
      <c r="F169">
        <v>8.16</v>
      </c>
      <c r="G169" t="s">
        <v>47</v>
      </c>
      <c r="H169" t="s">
        <v>969</v>
      </c>
      <c r="I169" t="s">
        <v>970</v>
      </c>
      <c r="J169" t="s">
        <v>25</v>
      </c>
      <c r="K169" t="s">
        <v>26</v>
      </c>
      <c r="L169" t="s">
        <v>971</v>
      </c>
      <c r="M169" t="s">
        <v>241</v>
      </c>
      <c r="N169">
        <v>85705</v>
      </c>
      <c r="O169" t="s">
        <v>900</v>
      </c>
      <c r="P169" t="s">
        <v>43</v>
      </c>
      <c r="Q169" t="s">
        <v>65</v>
      </c>
      <c r="R169" t="s">
        <v>901</v>
      </c>
      <c r="S169">
        <v>5</v>
      </c>
      <c r="T169">
        <v>0.7</v>
      </c>
      <c r="U169">
        <v>-5.7119999999999997</v>
      </c>
    </row>
    <row r="170" spans="1:21" x14ac:dyDescent="0.35">
      <c r="A170" t="s">
        <v>972</v>
      </c>
      <c r="B170" t="s">
        <v>90</v>
      </c>
      <c r="C170" s="1">
        <v>42641</v>
      </c>
      <c r="D170" s="1">
        <v>42644</v>
      </c>
      <c r="E170">
        <f>YEAR(C170)</f>
        <v>2016</v>
      </c>
      <c r="F170">
        <v>99.135999999999996</v>
      </c>
      <c r="G170" t="s">
        <v>155</v>
      </c>
      <c r="H170" t="s">
        <v>973</v>
      </c>
      <c r="I170" t="s">
        <v>974</v>
      </c>
      <c r="J170" t="s">
        <v>38</v>
      </c>
      <c r="K170" t="s">
        <v>26</v>
      </c>
      <c r="L170" t="s">
        <v>975</v>
      </c>
      <c r="M170" t="s">
        <v>170</v>
      </c>
      <c r="N170">
        <v>62301</v>
      </c>
      <c r="O170" t="s">
        <v>976</v>
      </c>
      <c r="P170" t="s">
        <v>43</v>
      </c>
      <c r="Q170" t="s">
        <v>75</v>
      </c>
      <c r="R170" t="s">
        <v>977</v>
      </c>
      <c r="S170">
        <v>4</v>
      </c>
      <c r="T170">
        <v>0.2</v>
      </c>
      <c r="U170">
        <v>30.98</v>
      </c>
    </row>
    <row r="171" spans="1:21" x14ac:dyDescent="0.35">
      <c r="A171" t="s">
        <v>978</v>
      </c>
      <c r="B171" t="s">
        <v>125</v>
      </c>
      <c r="C171" s="1">
        <v>42974</v>
      </c>
      <c r="D171" s="1">
        <v>42979</v>
      </c>
      <c r="E171">
        <f>YEAR(C171)</f>
        <v>2017</v>
      </c>
      <c r="F171">
        <v>1488.424</v>
      </c>
      <c r="G171" t="s">
        <v>47</v>
      </c>
      <c r="H171" t="s">
        <v>979</v>
      </c>
      <c r="I171" t="s">
        <v>980</v>
      </c>
      <c r="J171" t="s">
        <v>38</v>
      </c>
      <c r="K171" t="s">
        <v>26</v>
      </c>
      <c r="L171" t="s">
        <v>474</v>
      </c>
      <c r="M171" t="s">
        <v>929</v>
      </c>
      <c r="N171">
        <v>2038</v>
      </c>
      <c r="O171" t="s">
        <v>981</v>
      </c>
      <c r="P171" t="s">
        <v>31</v>
      </c>
      <c r="Q171" t="s">
        <v>53</v>
      </c>
      <c r="R171" t="s">
        <v>982</v>
      </c>
      <c r="S171">
        <v>7</v>
      </c>
      <c r="T171">
        <v>0.3</v>
      </c>
      <c r="U171">
        <v>-297.6848</v>
      </c>
    </row>
    <row r="172" spans="1:21" x14ac:dyDescent="0.35">
      <c r="A172" t="s">
        <v>983</v>
      </c>
      <c r="B172" t="s">
        <v>90</v>
      </c>
      <c r="C172" s="1">
        <v>42122</v>
      </c>
      <c r="D172" s="1">
        <v>42129</v>
      </c>
      <c r="E172">
        <f>YEAR(C172)</f>
        <v>2015</v>
      </c>
      <c r="F172">
        <v>8.6519999999999992</v>
      </c>
      <c r="G172" t="s">
        <v>47</v>
      </c>
      <c r="H172" t="s">
        <v>984</v>
      </c>
      <c r="I172" t="s">
        <v>985</v>
      </c>
      <c r="J172" t="s">
        <v>25</v>
      </c>
      <c r="K172" t="s">
        <v>26</v>
      </c>
      <c r="L172" t="s">
        <v>151</v>
      </c>
      <c r="M172" t="s">
        <v>89</v>
      </c>
      <c r="N172">
        <v>77095</v>
      </c>
      <c r="O172" t="s">
        <v>986</v>
      </c>
      <c r="P172" t="s">
        <v>43</v>
      </c>
      <c r="Q172" t="s">
        <v>66</v>
      </c>
      <c r="R172" t="s">
        <v>987</v>
      </c>
      <c r="S172">
        <v>3</v>
      </c>
      <c r="T172">
        <v>0.8</v>
      </c>
      <c r="U172">
        <v>-20.3322</v>
      </c>
    </row>
    <row r="173" spans="1:21" x14ac:dyDescent="0.35">
      <c r="A173" t="s">
        <v>988</v>
      </c>
      <c r="B173" t="s">
        <v>41</v>
      </c>
      <c r="C173" s="1">
        <v>42671</v>
      </c>
      <c r="D173" s="1">
        <v>42672</v>
      </c>
      <c r="E173">
        <f>YEAR(C173)</f>
        <v>2016</v>
      </c>
      <c r="F173">
        <v>50.96</v>
      </c>
      <c r="G173" t="s">
        <v>155</v>
      </c>
      <c r="H173" t="s">
        <v>989</v>
      </c>
      <c r="I173" t="s">
        <v>990</v>
      </c>
      <c r="J173" t="s">
        <v>38</v>
      </c>
      <c r="K173" t="s">
        <v>26</v>
      </c>
      <c r="L173" t="s">
        <v>110</v>
      </c>
      <c r="M173" t="s">
        <v>40</v>
      </c>
      <c r="N173">
        <v>94109</v>
      </c>
      <c r="O173" t="s">
        <v>991</v>
      </c>
      <c r="P173" t="s">
        <v>43</v>
      </c>
      <c r="Q173" t="s">
        <v>75</v>
      </c>
      <c r="R173" t="s">
        <v>992</v>
      </c>
      <c r="S173">
        <v>7</v>
      </c>
      <c r="T173">
        <v>0</v>
      </c>
      <c r="U173">
        <v>25.48</v>
      </c>
    </row>
    <row r="174" spans="1:21" x14ac:dyDescent="0.35">
      <c r="A174" t="s">
        <v>993</v>
      </c>
      <c r="B174" t="s">
        <v>90</v>
      </c>
      <c r="C174" s="1">
        <v>42181</v>
      </c>
      <c r="D174" s="1">
        <v>42184</v>
      </c>
      <c r="E174">
        <f>YEAR(C174)</f>
        <v>2015</v>
      </c>
      <c r="F174">
        <v>41.9</v>
      </c>
      <c r="G174" t="s">
        <v>22</v>
      </c>
      <c r="H174" t="s">
        <v>994</v>
      </c>
      <c r="I174" t="s">
        <v>995</v>
      </c>
      <c r="J174" t="s">
        <v>38</v>
      </c>
      <c r="K174" t="s">
        <v>26</v>
      </c>
      <c r="L174" t="s">
        <v>831</v>
      </c>
      <c r="M174" t="s">
        <v>195</v>
      </c>
      <c r="N174">
        <v>48180</v>
      </c>
      <c r="O174" t="s">
        <v>996</v>
      </c>
      <c r="P174" t="s">
        <v>63</v>
      </c>
      <c r="Q174" t="s">
        <v>137</v>
      </c>
      <c r="R174" t="s">
        <v>997</v>
      </c>
      <c r="S174">
        <v>2</v>
      </c>
      <c r="T174">
        <v>0</v>
      </c>
      <c r="U174">
        <v>8.7989999999999995</v>
      </c>
    </row>
    <row r="175" spans="1:21" x14ac:dyDescent="0.35">
      <c r="A175" t="s">
        <v>998</v>
      </c>
      <c r="B175" t="s">
        <v>29</v>
      </c>
      <c r="C175" s="1">
        <v>42335</v>
      </c>
      <c r="D175" s="1">
        <v>42340</v>
      </c>
      <c r="E175">
        <f>YEAR(C175)</f>
        <v>2015</v>
      </c>
      <c r="F175">
        <v>375.45749999999998</v>
      </c>
      <c r="G175" t="s">
        <v>47</v>
      </c>
      <c r="H175" t="s">
        <v>999</v>
      </c>
      <c r="I175" t="s">
        <v>1000</v>
      </c>
      <c r="J175" t="s">
        <v>25</v>
      </c>
      <c r="K175" t="s">
        <v>26</v>
      </c>
      <c r="L175" t="s">
        <v>1001</v>
      </c>
      <c r="M175" t="s">
        <v>51</v>
      </c>
      <c r="N175">
        <v>33024</v>
      </c>
      <c r="O175" t="s">
        <v>1002</v>
      </c>
      <c r="P175" t="s">
        <v>31</v>
      </c>
      <c r="Q175" t="s">
        <v>53</v>
      </c>
      <c r="R175" t="s">
        <v>1003</v>
      </c>
      <c r="S175">
        <v>3</v>
      </c>
      <c r="T175">
        <v>0.45</v>
      </c>
      <c r="U175">
        <v>-157.0095</v>
      </c>
    </row>
    <row r="176" spans="1:21" x14ac:dyDescent="0.35">
      <c r="A176" t="s">
        <v>1004</v>
      </c>
      <c r="B176" t="s">
        <v>125</v>
      </c>
      <c r="C176" s="1">
        <v>42341</v>
      </c>
      <c r="D176" s="1">
        <v>42345</v>
      </c>
      <c r="E176">
        <f>YEAR(C176)</f>
        <v>2015</v>
      </c>
      <c r="F176">
        <v>482.34</v>
      </c>
      <c r="G176" t="s">
        <v>47</v>
      </c>
      <c r="H176" t="s">
        <v>1005</v>
      </c>
      <c r="I176" t="s">
        <v>1006</v>
      </c>
      <c r="J176" t="s">
        <v>38</v>
      </c>
      <c r="K176" t="s">
        <v>26</v>
      </c>
      <c r="L176" t="s">
        <v>123</v>
      </c>
      <c r="M176" t="s">
        <v>124</v>
      </c>
      <c r="N176">
        <v>19140</v>
      </c>
      <c r="O176" t="s">
        <v>1007</v>
      </c>
      <c r="P176" t="s">
        <v>63</v>
      </c>
      <c r="Q176" t="s">
        <v>533</v>
      </c>
      <c r="R176" t="s">
        <v>1008</v>
      </c>
      <c r="S176">
        <v>4</v>
      </c>
      <c r="T176">
        <v>0.7</v>
      </c>
      <c r="U176">
        <v>-337.63799999999998</v>
      </c>
    </row>
    <row r="177" spans="1:21" x14ac:dyDescent="0.35">
      <c r="A177" t="s">
        <v>1009</v>
      </c>
      <c r="B177" t="s">
        <v>125</v>
      </c>
      <c r="C177" s="1">
        <v>41967</v>
      </c>
      <c r="D177" s="1">
        <v>41969</v>
      </c>
      <c r="E177">
        <f>YEAR(C177)</f>
        <v>2014</v>
      </c>
      <c r="F177">
        <v>2.6240000000000001</v>
      </c>
      <c r="G177" t="s">
        <v>155</v>
      </c>
      <c r="H177" t="s">
        <v>1010</v>
      </c>
      <c r="I177" t="s">
        <v>1011</v>
      </c>
      <c r="J177" t="s">
        <v>25</v>
      </c>
      <c r="K177" t="s">
        <v>26</v>
      </c>
      <c r="L177" t="s">
        <v>765</v>
      </c>
      <c r="M177" t="s">
        <v>393</v>
      </c>
      <c r="N177">
        <v>45231</v>
      </c>
      <c r="O177" t="s">
        <v>1012</v>
      </c>
      <c r="P177" t="s">
        <v>43</v>
      </c>
      <c r="Q177" t="s">
        <v>62</v>
      </c>
      <c r="R177" t="s">
        <v>1013</v>
      </c>
      <c r="S177">
        <v>1</v>
      </c>
      <c r="T177">
        <v>0.2</v>
      </c>
      <c r="U177">
        <v>0.4264</v>
      </c>
    </row>
    <row r="178" spans="1:21" x14ac:dyDescent="0.35">
      <c r="A178" t="s">
        <v>1014</v>
      </c>
      <c r="B178" t="s">
        <v>125</v>
      </c>
      <c r="C178" s="1">
        <v>43080</v>
      </c>
      <c r="D178" s="1">
        <v>43084</v>
      </c>
      <c r="E178">
        <f>YEAR(C178)</f>
        <v>2017</v>
      </c>
      <c r="F178">
        <v>23.36</v>
      </c>
      <c r="G178" t="s">
        <v>47</v>
      </c>
      <c r="H178" t="s">
        <v>1015</v>
      </c>
      <c r="I178" t="s">
        <v>1016</v>
      </c>
      <c r="J178" t="s">
        <v>25</v>
      </c>
      <c r="K178" t="s">
        <v>26</v>
      </c>
      <c r="L178" t="s">
        <v>215</v>
      </c>
      <c r="M178" t="s">
        <v>216</v>
      </c>
      <c r="N178">
        <v>10009</v>
      </c>
      <c r="O178" t="s">
        <v>1017</v>
      </c>
      <c r="P178" t="s">
        <v>43</v>
      </c>
      <c r="Q178" t="s">
        <v>65</v>
      </c>
      <c r="R178" t="s">
        <v>1018</v>
      </c>
      <c r="S178">
        <v>4</v>
      </c>
      <c r="T178">
        <v>0.2</v>
      </c>
      <c r="U178">
        <v>7.8840000000000003</v>
      </c>
    </row>
    <row r="179" spans="1:21" x14ac:dyDescent="0.35">
      <c r="A179" t="s">
        <v>1019</v>
      </c>
      <c r="B179" t="s">
        <v>41</v>
      </c>
      <c r="C179" s="1">
        <v>41903</v>
      </c>
      <c r="D179" s="1">
        <v>41905</v>
      </c>
      <c r="E179">
        <f>YEAR(C179)</f>
        <v>2014</v>
      </c>
      <c r="F179">
        <v>246.38399999999999</v>
      </c>
      <c r="G179" t="s">
        <v>22</v>
      </c>
      <c r="H179" t="s">
        <v>1020</v>
      </c>
      <c r="I179" t="s">
        <v>1021</v>
      </c>
      <c r="J179" t="s">
        <v>25</v>
      </c>
      <c r="K179" t="s">
        <v>26</v>
      </c>
      <c r="L179" t="s">
        <v>1022</v>
      </c>
      <c r="M179" t="s">
        <v>81</v>
      </c>
      <c r="N179">
        <v>98198</v>
      </c>
      <c r="O179" t="s">
        <v>1023</v>
      </c>
      <c r="P179" t="s">
        <v>63</v>
      </c>
      <c r="Q179" t="s">
        <v>64</v>
      </c>
      <c r="R179" t="s">
        <v>1024</v>
      </c>
      <c r="S179">
        <v>2</v>
      </c>
      <c r="T179">
        <v>0.2</v>
      </c>
      <c r="U179">
        <v>27.7182</v>
      </c>
    </row>
    <row r="180" spans="1:21" x14ac:dyDescent="0.35">
      <c r="A180" t="s">
        <v>1025</v>
      </c>
      <c r="B180" t="s">
        <v>90</v>
      </c>
      <c r="C180" s="1">
        <v>41797</v>
      </c>
      <c r="D180" s="1">
        <v>41800</v>
      </c>
      <c r="E180">
        <f>YEAR(C180)</f>
        <v>2014</v>
      </c>
      <c r="F180">
        <v>12.462</v>
      </c>
      <c r="G180" t="s">
        <v>22</v>
      </c>
      <c r="H180" t="s">
        <v>1026</v>
      </c>
      <c r="I180" t="s">
        <v>1027</v>
      </c>
      <c r="J180" t="s">
        <v>38</v>
      </c>
      <c r="K180" t="s">
        <v>26</v>
      </c>
      <c r="L180" t="s">
        <v>1028</v>
      </c>
      <c r="M180" t="s">
        <v>170</v>
      </c>
      <c r="N180">
        <v>61604</v>
      </c>
      <c r="O180" t="s">
        <v>1029</v>
      </c>
      <c r="P180" t="s">
        <v>43</v>
      </c>
      <c r="Q180" t="s">
        <v>65</v>
      </c>
      <c r="R180" t="s">
        <v>1030</v>
      </c>
      <c r="S180">
        <v>3</v>
      </c>
      <c r="T180">
        <v>0.8</v>
      </c>
      <c r="U180">
        <v>-20.5623</v>
      </c>
    </row>
    <row r="181" spans="1:21" x14ac:dyDescent="0.35">
      <c r="A181" t="s">
        <v>1031</v>
      </c>
      <c r="B181" t="s">
        <v>41</v>
      </c>
      <c r="C181" s="1">
        <v>42916</v>
      </c>
      <c r="D181" s="1">
        <v>42921</v>
      </c>
      <c r="E181">
        <f>YEAR(C181)</f>
        <v>2017</v>
      </c>
      <c r="F181">
        <v>75.792000000000002</v>
      </c>
      <c r="G181" t="s">
        <v>47</v>
      </c>
      <c r="H181" t="s">
        <v>1032</v>
      </c>
      <c r="I181" t="s">
        <v>1033</v>
      </c>
      <c r="J181" t="s">
        <v>87</v>
      </c>
      <c r="K181" t="s">
        <v>26</v>
      </c>
      <c r="L181" t="s">
        <v>1034</v>
      </c>
      <c r="M181" t="s">
        <v>1035</v>
      </c>
      <c r="N181">
        <v>89115</v>
      </c>
      <c r="O181" t="s">
        <v>1036</v>
      </c>
      <c r="P181" t="s">
        <v>43</v>
      </c>
      <c r="Q181" t="s">
        <v>65</v>
      </c>
      <c r="R181" t="s">
        <v>1037</v>
      </c>
      <c r="S181">
        <v>3</v>
      </c>
      <c r="T181">
        <v>0.2</v>
      </c>
      <c r="U181">
        <v>25.579799999999999</v>
      </c>
    </row>
    <row r="182" spans="1:21" x14ac:dyDescent="0.35">
      <c r="A182" t="s">
        <v>1038</v>
      </c>
      <c r="B182" t="s">
        <v>125</v>
      </c>
      <c r="C182" s="1">
        <v>43025</v>
      </c>
      <c r="D182" s="1">
        <v>43027</v>
      </c>
      <c r="E182">
        <f>YEAR(C182)</f>
        <v>2017</v>
      </c>
      <c r="F182">
        <v>49.96</v>
      </c>
      <c r="G182" t="s">
        <v>22</v>
      </c>
      <c r="H182" t="s">
        <v>1039</v>
      </c>
      <c r="I182" t="s">
        <v>1040</v>
      </c>
      <c r="J182" t="s">
        <v>38</v>
      </c>
      <c r="K182" t="s">
        <v>26</v>
      </c>
      <c r="L182" t="s">
        <v>1041</v>
      </c>
      <c r="M182" t="s">
        <v>1042</v>
      </c>
      <c r="N182">
        <v>2886</v>
      </c>
      <c r="O182" t="s">
        <v>1043</v>
      </c>
      <c r="P182" t="s">
        <v>43</v>
      </c>
      <c r="Q182" t="s">
        <v>55</v>
      </c>
      <c r="R182" t="s">
        <v>1044</v>
      </c>
      <c r="S182">
        <v>2</v>
      </c>
      <c r="T182">
        <v>0</v>
      </c>
      <c r="U182">
        <v>9.4923999999999999</v>
      </c>
    </row>
    <row r="183" spans="1:21" x14ac:dyDescent="0.35">
      <c r="A183" t="s">
        <v>1045</v>
      </c>
      <c r="B183" t="s">
        <v>90</v>
      </c>
      <c r="C183" s="1">
        <v>42308</v>
      </c>
      <c r="D183" s="1">
        <v>42312</v>
      </c>
      <c r="E183">
        <f>YEAR(C183)</f>
        <v>2015</v>
      </c>
      <c r="F183">
        <v>70.12</v>
      </c>
      <c r="G183" t="s">
        <v>47</v>
      </c>
      <c r="H183" t="s">
        <v>85</v>
      </c>
      <c r="I183" t="s">
        <v>86</v>
      </c>
      <c r="J183" t="s">
        <v>87</v>
      </c>
      <c r="K183" t="s">
        <v>26</v>
      </c>
      <c r="L183" t="s">
        <v>257</v>
      </c>
      <c r="M183" t="s">
        <v>195</v>
      </c>
      <c r="N183">
        <v>49201</v>
      </c>
      <c r="O183" t="s">
        <v>1046</v>
      </c>
      <c r="P183" t="s">
        <v>43</v>
      </c>
      <c r="Q183" t="s">
        <v>445</v>
      </c>
      <c r="R183" t="s">
        <v>1047</v>
      </c>
      <c r="S183">
        <v>4</v>
      </c>
      <c r="T183">
        <v>0</v>
      </c>
      <c r="U183">
        <v>21.036000000000001</v>
      </c>
    </row>
    <row r="184" spans="1:21" x14ac:dyDescent="0.35">
      <c r="A184" t="s">
        <v>1048</v>
      </c>
      <c r="B184" t="s">
        <v>90</v>
      </c>
      <c r="C184" s="1">
        <v>42621</v>
      </c>
      <c r="D184" s="1">
        <v>42623</v>
      </c>
      <c r="E184">
        <f>YEAR(C184)</f>
        <v>2016</v>
      </c>
      <c r="F184">
        <v>35.951999999999998</v>
      </c>
      <c r="G184" t="s">
        <v>22</v>
      </c>
      <c r="H184" t="s">
        <v>1049</v>
      </c>
      <c r="I184" t="s">
        <v>1050</v>
      </c>
      <c r="J184" t="s">
        <v>25</v>
      </c>
      <c r="K184" t="s">
        <v>26</v>
      </c>
      <c r="L184" t="s">
        <v>151</v>
      </c>
      <c r="M184" t="s">
        <v>89</v>
      </c>
      <c r="N184">
        <v>77036</v>
      </c>
      <c r="O184" t="s">
        <v>1051</v>
      </c>
      <c r="P184" t="s">
        <v>43</v>
      </c>
      <c r="Q184" t="s">
        <v>55</v>
      </c>
      <c r="R184" t="s">
        <v>1052</v>
      </c>
      <c r="S184">
        <v>3</v>
      </c>
      <c r="T184">
        <v>0.2</v>
      </c>
      <c r="U184">
        <v>3.5952000000000002</v>
      </c>
    </row>
    <row r="185" spans="1:21" x14ac:dyDescent="0.35">
      <c r="A185" t="s">
        <v>1055</v>
      </c>
      <c r="B185" t="s">
        <v>29</v>
      </c>
      <c r="C185" s="1">
        <v>41997</v>
      </c>
      <c r="D185" s="1">
        <v>41999</v>
      </c>
      <c r="E185">
        <f>YEAR(C185)</f>
        <v>2014</v>
      </c>
      <c r="F185">
        <v>9.5679999999999996</v>
      </c>
      <c r="G185" t="s">
        <v>155</v>
      </c>
      <c r="H185" t="s">
        <v>1056</v>
      </c>
      <c r="I185" t="s">
        <v>1057</v>
      </c>
      <c r="J185" t="s">
        <v>25</v>
      </c>
      <c r="K185" t="s">
        <v>26</v>
      </c>
      <c r="L185" t="s">
        <v>1058</v>
      </c>
      <c r="M185" t="s">
        <v>51</v>
      </c>
      <c r="N185">
        <v>33180</v>
      </c>
      <c r="O185" t="s">
        <v>1059</v>
      </c>
      <c r="P185" t="s">
        <v>43</v>
      </c>
      <c r="Q185" t="s">
        <v>75</v>
      </c>
      <c r="R185" t="s">
        <v>1060</v>
      </c>
      <c r="S185">
        <v>2</v>
      </c>
      <c r="T185">
        <v>0.2</v>
      </c>
      <c r="U185">
        <v>3.4683999999999999</v>
      </c>
    </row>
    <row r="186" spans="1:21" x14ac:dyDescent="0.35">
      <c r="A186" t="s">
        <v>1061</v>
      </c>
      <c r="B186" t="s">
        <v>29</v>
      </c>
      <c r="C186" s="1">
        <v>41745</v>
      </c>
      <c r="D186" s="1">
        <v>41749</v>
      </c>
      <c r="E186">
        <f>YEAR(C186)</f>
        <v>2014</v>
      </c>
      <c r="F186">
        <v>39.072000000000003</v>
      </c>
      <c r="G186" t="s">
        <v>47</v>
      </c>
      <c r="H186" t="s">
        <v>484</v>
      </c>
      <c r="I186" t="s">
        <v>485</v>
      </c>
      <c r="J186" t="s">
        <v>38</v>
      </c>
      <c r="K186" t="s">
        <v>26</v>
      </c>
      <c r="L186" t="s">
        <v>410</v>
      </c>
      <c r="M186" t="s">
        <v>73</v>
      </c>
      <c r="N186">
        <v>28403</v>
      </c>
      <c r="O186" t="s">
        <v>1062</v>
      </c>
      <c r="P186" t="s">
        <v>43</v>
      </c>
      <c r="Q186" t="s">
        <v>62</v>
      </c>
      <c r="R186" t="s">
        <v>1063</v>
      </c>
      <c r="S186">
        <v>6</v>
      </c>
      <c r="T186">
        <v>0.2</v>
      </c>
      <c r="U186">
        <v>9.7680000000000007</v>
      </c>
    </row>
    <row r="187" spans="1:21" x14ac:dyDescent="0.35">
      <c r="A187" t="s">
        <v>1064</v>
      </c>
      <c r="B187" t="s">
        <v>125</v>
      </c>
      <c r="C187" s="1">
        <v>43093</v>
      </c>
      <c r="D187" s="1">
        <v>43098</v>
      </c>
      <c r="E187">
        <f>YEAR(C187)</f>
        <v>2017</v>
      </c>
      <c r="F187">
        <v>35.909999999999997</v>
      </c>
      <c r="G187" t="s">
        <v>47</v>
      </c>
      <c r="H187" t="s">
        <v>1065</v>
      </c>
      <c r="I187" t="s">
        <v>1066</v>
      </c>
      <c r="J187" t="s">
        <v>25</v>
      </c>
      <c r="K187" t="s">
        <v>26</v>
      </c>
      <c r="L187" t="s">
        <v>215</v>
      </c>
      <c r="M187" t="s">
        <v>216</v>
      </c>
      <c r="N187">
        <v>10024</v>
      </c>
      <c r="O187" t="s">
        <v>1067</v>
      </c>
      <c r="P187" t="s">
        <v>43</v>
      </c>
      <c r="Q187" t="s">
        <v>66</v>
      </c>
      <c r="R187" t="s">
        <v>1068</v>
      </c>
      <c r="S187">
        <v>3</v>
      </c>
      <c r="T187">
        <v>0</v>
      </c>
      <c r="U187">
        <v>9.6957000000000004</v>
      </c>
    </row>
    <row r="188" spans="1:21" x14ac:dyDescent="0.35">
      <c r="A188" t="s">
        <v>1069</v>
      </c>
      <c r="B188" t="s">
        <v>41</v>
      </c>
      <c r="C188" s="1">
        <v>43077</v>
      </c>
      <c r="D188" s="1">
        <v>43081</v>
      </c>
      <c r="E188">
        <f>YEAR(C188)</f>
        <v>2017</v>
      </c>
      <c r="F188">
        <v>179.95</v>
      </c>
      <c r="G188" t="s">
        <v>47</v>
      </c>
      <c r="H188" t="s">
        <v>1070</v>
      </c>
      <c r="I188" t="s">
        <v>1071</v>
      </c>
      <c r="J188" t="s">
        <v>25</v>
      </c>
      <c r="K188" t="s">
        <v>26</v>
      </c>
      <c r="L188" t="s">
        <v>110</v>
      </c>
      <c r="M188" t="s">
        <v>40</v>
      </c>
      <c r="N188">
        <v>94110</v>
      </c>
      <c r="O188" t="s">
        <v>1053</v>
      </c>
      <c r="P188" t="s">
        <v>63</v>
      </c>
      <c r="Q188" t="s">
        <v>137</v>
      </c>
      <c r="R188" t="s">
        <v>1054</v>
      </c>
      <c r="S188">
        <v>5</v>
      </c>
      <c r="T188">
        <v>0</v>
      </c>
      <c r="U188">
        <v>37.789499999999997</v>
      </c>
    </row>
    <row r="189" spans="1:21" x14ac:dyDescent="0.35">
      <c r="A189" t="s">
        <v>1072</v>
      </c>
      <c r="B189" t="s">
        <v>41</v>
      </c>
      <c r="C189" s="1">
        <v>43042</v>
      </c>
      <c r="D189" s="1">
        <v>43046</v>
      </c>
      <c r="E189">
        <f>YEAR(C189)</f>
        <v>2017</v>
      </c>
      <c r="F189">
        <v>139.86000000000001</v>
      </c>
      <c r="G189" t="s">
        <v>47</v>
      </c>
      <c r="H189" t="s">
        <v>1073</v>
      </c>
      <c r="I189" t="s">
        <v>1074</v>
      </c>
      <c r="J189" t="s">
        <v>38</v>
      </c>
      <c r="K189" t="s">
        <v>26</v>
      </c>
      <c r="L189" t="s">
        <v>80</v>
      </c>
      <c r="M189" t="s">
        <v>81</v>
      </c>
      <c r="N189">
        <v>98105</v>
      </c>
      <c r="O189" t="s">
        <v>1075</v>
      </c>
      <c r="P189" t="s">
        <v>43</v>
      </c>
      <c r="Q189" t="s">
        <v>75</v>
      </c>
      <c r="R189" t="s">
        <v>1076</v>
      </c>
      <c r="S189">
        <v>7</v>
      </c>
      <c r="T189">
        <v>0</v>
      </c>
      <c r="U189">
        <v>65.734200000000001</v>
      </c>
    </row>
    <row r="190" spans="1:21" x14ac:dyDescent="0.35">
      <c r="A190" t="s">
        <v>1077</v>
      </c>
      <c r="B190" t="s">
        <v>41</v>
      </c>
      <c r="C190" s="1">
        <v>42910</v>
      </c>
      <c r="D190" s="1">
        <v>42914</v>
      </c>
      <c r="E190">
        <f>YEAR(C190)</f>
        <v>2017</v>
      </c>
      <c r="F190">
        <v>95.92</v>
      </c>
      <c r="G190" t="s">
        <v>47</v>
      </c>
      <c r="H190" t="s">
        <v>1078</v>
      </c>
      <c r="I190" t="s">
        <v>1079</v>
      </c>
      <c r="J190" t="s">
        <v>25</v>
      </c>
      <c r="K190" t="s">
        <v>26</v>
      </c>
      <c r="L190" t="s">
        <v>1080</v>
      </c>
      <c r="M190" t="s">
        <v>40</v>
      </c>
      <c r="N190">
        <v>92646</v>
      </c>
      <c r="O190" t="s">
        <v>1081</v>
      </c>
      <c r="P190" t="s">
        <v>43</v>
      </c>
      <c r="Q190" t="s">
        <v>62</v>
      </c>
      <c r="R190" t="s">
        <v>1082</v>
      </c>
      <c r="S190">
        <v>8</v>
      </c>
      <c r="T190">
        <v>0</v>
      </c>
      <c r="U190">
        <v>25.898399999999999</v>
      </c>
    </row>
    <row r="191" spans="1:21" x14ac:dyDescent="0.35">
      <c r="A191" t="s">
        <v>1083</v>
      </c>
      <c r="B191" t="s">
        <v>41</v>
      </c>
      <c r="C191" s="1">
        <v>42474</v>
      </c>
      <c r="D191" s="1">
        <v>42478</v>
      </c>
      <c r="E191">
        <f>YEAR(C191)</f>
        <v>2016</v>
      </c>
      <c r="F191">
        <v>383.8</v>
      </c>
      <c r="G191" t="s">
        <v>47</v>
      </c>
      <c r="H191" t="s">
        <v>1084</v>
      </c>
      <c r="I191" t="s">
        <v>1085</v>
      </c>
      <c r="J191" t="s">
        <v>25</v>
      </c>
      <c r="K191" t="s">
        <v>26</v>
      </c>
      <c r="L191" t="s">
        <v>39</v>
      </c>
      <c r="M191" t="s">
        <v>40</v>
      </c>
      <c r="N191">
        <v>90004</v>
      </c>
      <c r="O191" t="s">
        <v>1086</v>
      </c>
      <c r="P191" t="s">
        <v>31</v>
      </c>
      <c r="Q191" t="s">
        <v>34</v>
      </c>
      <c r="R191" t="s">
        <v>1087</v>
      </c>
      <c r="S191">
        <v>5</v>
      </c>
      <c r="T191">
        <v>0.2</v>
      </c>
      <c r="U191">
        <v>38.380000000000003</v>
      </c>
    </row>
    <row r="192" spans="1:21" x14ac:dyDescent="0.35">
      <c r="A192" t="s">
        <v>1088</v>
      </c>
      <c r="B192" t="s">
        <v>29</v>
      </c>
      <c r="C192" s="1">
        <v>43045</v>
      </c>
      <c r="D192" s="1">
        <v>43049</v>
      </c>
      <c r="E192">
        <f>YEAR(C192)</f>
        <v>2017</v>
      </c>
      <c r="F192">
        <v>5.78</v>
      </c>
      <c r="G192" t="s">
        <v>47</v>
      </c>
      <c r="H192" t="s">
        <v>940</v>
      </c>
      <c r="I192" t="s">
        <v>941</v>
      </c>
      <c r="J192" t="s">
        <v>38</v>
      </c>
      <c r="K192" t="s">
        <v>26</v>
      </c>
      <c r="L192" t="s">
        <v>1089</v>
      </c>
      <c r="M192" t="s">
        <v>28</v>
      </c>
      <c r="N192">
        <v>40475</v>
      </c>
      <c r="O192" t="s">
        <v>1090</v>
      </c>
      <c r="P192" t="s">
        <v>43</v>
      </c>
      <c r="Q192" t="s">
        <v>75</v>
      </c>
      <c r="R192" t="s">
        <v>1091</v>
      </c>
      <c r="S192">
        <v>1</v>
      </c>
      <c r="T192">
        <v>0</v>
      </c>
      <c r="U192">
        <v>2.8321999999999998</v>
      </c>
    </row>
    <row r="193" spans="1:21" x14ac:dyDescent="0.35">
      <c r="A193" t="s">
        <v>1092</v>
      </c>
      <c r="B193" t="s">
        <v>41</v>
      </c>
      <c r="C193" s="1">
        <v>42798</v>
      </c>
      <c r="D193" s="1">
        <v>42803</v>
      </c>
      <c r="E193">
        <f>YEAR(C193)</f>
        <v>2017</v>
      </c>
      <c r="F193">
        <v>9.32</v>
      </c>
      <c r="G193" t="s">
        <v>47</v>
      </c>
      <c r="H193" t="s">
        <v>865</v>
      </c>
      <c r="I193" t="s">
        <v>866</v>
      </c>
      <c r="J193" t="s">
        <v>38</v>
      </c>
      <c r="K193" t="s">
        <v>26</v>
      </c>
      <c r="L193" t="s">
        <v>39</v>
      </c>
      <c r="M193" t="s">
        <v>40</v>
      </c>
      <c r="N193">
        <v>90045</v>
      </c>
      <c r="O193" t="s">
        <v>1093</v>
      </c>
      <c r="P193" t="s">
        <v>43</v>
      </c>
      <c r="Q193" t="s">
        <v>62</v>
      </c>
      <c r="R193" t="s">
        <v>1094</v>
      </c>
      <c r="S193">
        <v>4</v>
      </c>
      <c r="T193">
        <v>0</v>
      </c>
      <c r="U193">
        <v>2.7027999999999999</v>
      </c>
    </row>
    <row r="194" spans="1:21" x14ac:dyDescent="0.35">
      <c r="A194" t="s">
        <v>1095</v>
      </c>
      <c r="B194" t="s">
        <v>41</v>
      </c>
      <c r="C194" s="1">
        <v>41812</v>
      </c>
      <c r="D194" s="1">
        <v>41815</v>
      </c>
      <c r="E194">
        <f>YEAR(C194)</f>
        <v>2014</v>
      </c>
      <c r="F194">
        <v>196.75200000000001</v>
      </c>
      <c r="G194" t="s">
        <v>155</v>
      </c>
      <c r="H194" t="s">
        <v>261</v>
      </c>
      <c r="I194" t="s">
        <v>262</v>
      </c>
      <c r="J194" t="s">
        <v>25</v>
      </c>
      <c r="K194" t="s">
        <v>26</v>
      </c>
      <c r="L194" t="s">
        <v>1096</v>
      </c>
      <c r="M194" t="s">
        <v>362</v>
      </c>
      <c r="N194">
        <v>80027</v>
      </c>
      <c r="O194" t="s">
        <v>1097</v>
      </c>
      <c r="P194" t="s">
        <v>63</v>
      </c>
      <c r="Q194" t="s">
        <v>137</v>
      </c>
      <c r="R194" t="s">
        <v>1098</v>
      </c>
      <c r="S194">
        <v>6</v>
      </c>
      <c r="T194">
        <v>0.2</v>
      </c>
      <c r="U194">
        <v>56.566200000000002</v>
      </c>
    </row>
    <row r="195" spans="1:21" x14ac:dyDescent="0.35">
      <c r="A195" t="s">
        <v>1099</v>
      </c>
      <c r="B195" t="s">
        <v>125</v>
      </c>
      <c r="C195" s="1">
        <v>43027</v>
      </c>
      <c r="D195" s="1">
        <v>43031</v>
      </c>
      <c r="E195">
        <f>YEAR(C195)</f>
        <v>2017</v>
      </c>
      <c r="F195">
        <v>56.56</v>
      </c>
      <c r="G195" t="s">
        <v>47</v>
      </c>
      <c r="H195" t="s">
        <v>1100</v>
      </c>
      <c r="I195" t="s">
        <v>1101</v>
      </c>
      <c r="J195" t="s">
        <v>38</v>
      </c>
      <c r="K195" t="s">
        <v>26</v>
      </c>
      <c r="L195" t="s">
        <v>1102</v>
      </c>
      <c r="M195" t="s">
        <v>929</v>
      </c>
      <c r="N195">
        <v>1841</v>
      </c>
      <c r="O195" t="s">
        <v>1103</v>
      </c>
      <c r="P195" t="s">
        <v>31</v>
      </c>
      <c r="Q195" t="s">
        <v>60</v>
      </c>
      <c r="R195" t="s">
        <v>1104</v>
      </c>
      <c r="S195">
        <v>4</v>
      </c>
      <c r="T195">
        <v>0</v>
      </c>
      <c r="U195">
        <v>14.7056</v>
      </c>
    </row>
    <row r="196" spans="1:21" x14ac:dyDescent="0.35">
      <c r="A196" t="s">
        <v>1105</v>
      </c>
      <c r="B196" t="s">
        <v>29</v>
      </c>
      <c r="C196" s="1">
        <v>42968</v>
      </c>
      <c r="D196" s="1">
        <v>42970</v>
      </c>
      <c r="E196">
        <f>YEAR(C196)</f>
        <v>2017</v>
      </c>
      <c r="F196">
        <v>866.4</v>
      </c>
      <c r="G196" t="s">
        <v>22</v>
      </c>
      <c r="H196" t="s">
        <v>1106</v>
      </c>
      <c r="I196" t="s">
        <v>1107</v>
      </c>
      <c r="J196" t="s">
        <v>25</v>
      </c>
      <c r="K196" t="s">
        <v>26</v>
      </c>
      <c r="L196" t="s">
        <v>257</v>
      </c>
      <c r="M196" t="s">
        <v>1108</v>
      </c>
      <c r="N196">
        <v>39212</v>
      </c>
      <c r="O196" t="s">
        <v>1109</v>
      </c>
      <c r="P196" t="s">
        <v>31</v>
      </c>
      <c r="Q196" t="s">
        <v>34</v>
      </c>
      <c r="R196" t="s">
        <v>1110</v>
      </c>
      <c r="S196">
        <v>4</v>
      </c>
      <c r="T196">
        <v>0</v>
      </c>
      <c r="U196">
        <v>225.26400000000001</v>
      </c>
    </row>
    <row r="197" spans="1:21" x14ac:dyDescent="0.35">
      <c r="A197" t="s">
        <v>1111</v>
      </c>
      <c r="B197" t="s">
        <v>90</v>
      </c>
      <c r="C197" s="1">
        <v>43062</v>
      </c>
      <c r="D197" s="1">
        <v>43065</v>
      </c>
      <c r="E197">
        <f>YEAR(C197)</f>
        <v>2017</v>
      </c>
      <c r="F197">
        <v>28.4</v>
      </c>
      <c r="G197" t="s">
        <v>22</v>
      </c>
      <c r="H197" t="s">
        <v>213</v>
      </c>
      <c r="I197" t="s">
        <v>214</v>
      </c>
      <c r="J197" t="s">
        <v>38</v>
      </c>
      <c r="K197" t="s">
        <v>26</v>
      </c>
      <c r="L197" t="s">
        <v>1112</v>
      </c>
      <c r="M197" t="s">
        <v>195</v>
      </c>
      <c r="N197">
        <v>48187</v>
      </c>
      <c r="O197" t="s">
        <v>1113</v>
      </c>
      <c r="P197" t="s">
        <v>31</v>
      </c>
      <c r="Q197" t="s">
        <v>60</v>
      </c>
      <c r="R197" t="s">
        <v>1114</v>
      </c>
      <c r="S197">
        <v>2</v>
      </c>
      <c r="T197">
        <v>0</v>
      </c>
      <c r="U197">
        <v>11.076000000000001</v>
      </c>
    </row>
    <row r="198" spans="1:21" x14ac:dyDescent="0.35">
      <c r="A198" t="s">
        <v>1115</v>
      </c>
      <c r="B198" t="s">
        <v>125</v>
      </c>
      <c r="C198" s="1">
        <v>41894</v>
      </c>
      <c r="D198" s="1">
        <v>41895</v>
      </c>
      <c r="E198">
        <f>YEAR(C198)</f>
        <v>2014</v>
      </c>
      <c r="F198">
        <v>69.989999999999995</v>
      </c>
      <c r="G198" t="s">
        <v>155</v>
      </c>
      <c r="H198" t="s">
        <v>1116</v>
      </c>
      <c r="I198" t="s">
        <v>1117</v>
      </c>
      <c r="J198" t="s">
        <v>87</v>
      </c>
      <c r="K198" t="s">
        <v>26</v>
      </c>
      <c r="L198" t="s">
        <v>1118</v>
      </c>
      <c r="M198" t="s">
        <v>216</v>
      </c>
      <c r="N198">
        <v>10801</v>
      </c>
      <c r="O198" t="s">
        <v>1119</v>
      </c>
      <c r="P198" t="s">
        <v>63</v>
      </c>
      <c r="Q198" t="s">
        <v>533</v>
      </c>
      <c r="R198" t="s">
        <v>1120</v>
      </c>
      <c r="S198">
        <v>1</v>
      </c>
      <c r="T198">
        <v>0</v>
      </c>
      <c r="U198">
        <v>30.095700000000001</v>
      </c>
    </row>
    <row r="199" spans="1:21" x14ac:dyDescent="0.35">
      <c r="A199" t="s">
        <v>1121</v>
      </c>
      <c r="B199" t="s">
        <v>90</v>
      </c>
      <c r="C199" s="1">
        <v>43009</v>
      </c>
      <c r="D199" s="1">
        <v>43016</v>
      </c>
      <c r="E199">
        <f>YEAR(C199)</f>
        <v>2017</v>
      </c>
      <c r="F199">
        <v>6.6719999999999997</v>
      </c>
      <c r="G199" t="s">
        <v>47</v>
      </c>
      <c r="H199" t="s">
        <v>1122</v>
      </c>
      <c r="I199" t="s">
        <v>1123</v>
      </c>
      <c r="J199" t="s">
        <v>38</v>
      </c>
      <c r="K199" t="s">
        <v>26</v>
      </c>
      <c r="L199" t="s">
        <v>529</v>
      </c>
      <c r="M199" t="s">
        <v>89</v>
      </c>
      <c r="N199">
        <v>78207</v>
      </c>
      <c r="O199" t="s">
        <v>1124</v>
      </c>
      <c r="P199" t="s">
        <v>43</v>
      </c>
      <c r="Q199" t="s">
        <v>62</v>
      </c>
      <c r="R199" t="s">
        <v>1125</v>
      </c>
      <c r="S199">
        <v>6</v>
      </c>
      <c r="T199">
        <v>0.2</v>
      </c>
      <c r="U199">
        <v>0.50039999999999996</v>
      </c>
    </row>
    <row r="200" spans="1:21" x14ac:dyDescent="0.35">
      <c r="A200" t="s">
        <v>1126</v>
      </c>
      <c r="B200" t="s">
        <v>29</v>
      </c>
      <c r="C200" s="1">
        <v>42475</v>
      </c>
      <c r="D200" s="1">
        <v>42481</v>
      </c>
      <c r="E200">
        <f>YEAR(C200)</f>
        <v>2016</v>
      </c>
      <c r="F200">
        <v>189.58799999999999</v>
      </c>
      <c r="G200" t="s">
        <v>47</v>
      </c>
      <c r="H200" t="s">
        <v>1127</v>
      </c>
      <c r="I200" t="s">
        <v>1128</v>
      </c>
      <c r="J200" t="s">
        <v>87</v>
      </c>
      <c r="K200" t="s">
        <v>26</v>
      </c>
      <c r="L200" t="s">
        <v>1129</v>
      </c>
      <c r="M200" t="s">
        <v>73</v>
      </c>
      <c r="N200">
        <v>28052</v>
      </c>
      <c r="O200" t="s">
        <v>1130</v>
      </c>
      <c r="P200" t="s">
        <v>43</v>
      </c>
      <c r="Q200" t="s">
        <v>65</v>
      </c>
      <c r="R200" t="s">
        <v>1131</v>
      </c>
      <c r="S200">
        <v>2</v>
      </c>
      <c r="T200">
        <v>0.7</v>
      </c>
      <c r="U200">
        <v>-145.35079999999999</v>
      </c>
    </row>
    <row r="201" spans="1:21" x14ac:dyDescent="0.35">
      <c r="A201" t="s">
        <v>1132</v>
      </c>
      <c r="B201" t="s">
        <v>125</v>
      </c>
      <c r="C201" s="1">
        <v>42527</v>
      </c>
      <c r="D201" s="1">
        <v>42528</v>
      </c>
      <c r="E201">
        <f>YEAR(C201)</f>
        <v>2016</v>
      </c>
      <c r="F201">
        <v>714.3</v>
      </c>
      <c r="G201" t="s">
        <v>155</v>
      </c>
      <c r="H201" t="s">
        <v>495</v>
      </c>
      <c r="I201" t="s">
        <v>496</v>
      </c>
      <c r="J201" t="s">
        <v>25</v>
      </c>
      <c r="K201" t="s">
        <v>26</v>
      </c>
      <c r="L201" t="s">
        <v>928</v>
      </c>
      <c r="M201" t="s">
        <v>929</v>
      </c>
      <c r="N201">
        <v>1852</v>
      </c>
      <c r="O201" t="s">
        <v>1133</v>
      </c>
      <c r="P201" t="s">
        <v>43</v>
      </c>
      <c r="Q201" t="s">
        <v>55</v>
      </c>
      <c r="R201" t="s">
        <v>1134</v>
      </c>
      <c r="S201">
        <v>5</v>
      </c>
      <c r="T201">
        <v>0</v>
      </c>
      <c r="U201">
        <v>207.14699999999999</v>
      </c>
    </row>
    <row r="202" spans="1:21" x14ac:dyDescent="0.35">
      <c r="A202" t="s">
        <v>1135</v>
      </c>
      <c r="B202" t="s">
        <v>29</v>
      </c>
      <c r="C202" s="1">
        <v>41992</v>
      </c>
      <c r="D202" s="1">
        <v>41998</v>
      </c>
      <c r="E202">
        <f>YEAR(C202)</f>
        <v>2014</v>
      </c>
      <c r="F202">
        <v>4.8120000000000003</v>
      </c>
      <c r="G202" t="s">
        <v>47</v>
      </c>
      <c r="H202" t="s">
        <v>1136</v>
      </c>
      <c r="I202" t="s">
        <v>1137</v>
      </c>
      <c r="J202" t="s">
        <v>25</v>
      </c>
      <c r="K202" t="s">
        <v>26</v>
      </c>
      <c r="L202" t="s">
        <v>1138</v>
      </c>
      <c r="M202" t="s">
        <v>51</v>
      </c>
      <c r="N202">
        <v>32216</v>
      </c>
      <c r="O202" t="s">
        <v>1139</v>
      </c>
      <c r="P202" t="s">
        <v>43</v>
      </c>
      <c r="Q202" t="s">
        <v>65</v>
      </c>
      <c r="R202" t="s">
        <v>1140</v>
      </c>
      <c r="S202">
        <v>2</v>
      </c>
      <c r="T202">
        <v>0.7</v>
      </c>
      <c r="U202">
        <v>-3.6892</v>
      </c>
    </row>
    <row r="203" spans="1:21" x14ac:dyDescent="0.35">
      <c r="A203" t="s">
        <v>1141</v>
      </c>
      <c r="B203" t="s">
        <v>90</v>
      </c>
      <c r="C203" s="1">
        <v>42533</v>
      </c>
      <c r="D203" s="1">
        <v>42535</v>
      </c>
      <c r="E203">
        <f>YEAR(C203)</f>
        <v>2016</v>
      </c>
      <c r="F203">
        <v>1007.979</v>
      </c>
      <c r="G203" t="s">
        <v>22</v>
      </c>
      <c r="H203" t="s">
        <v>1142</v>
      </c>
      <c r="I203" t="s">
        <v>1143</v>
      </c>
      <c r="J203" t="s">
        <v>87</v>
      </c>
      <c r="K203" t="s">
        <v>26</v>
      </c>
      <c r="L203" t="s">
        <v>234</v>
      </c>
      <c r="M203" t="s">
        <v>170</v>
      </c>
      <c r="N203">
        <v>60623</v>
      </c>
      <c r="O203" t="s">
        <v>1144</v>
      </c>
      <c r="P203" t="s">
        <v>63</v>
      </c>
      <c r="Q203" t="s">
        <v>533</v>
      </c>
      <c r="R203" t="s">
        <v>1145</v>
      </c>
      <c r="S203">
        <v>3</v>
      </c>
      <c r="T203">
        <v>0.3</v>
      </c>
      <c r="U203">
        <v>43.199100000000001</v>
      </c>
    </row>
    <row r="204" spans="1:21" x14ac:dyDescent="0.35">
      <c r="A204" t="s">
        <v>1146</v>
      </c>
      <c r="B204" t="s">
        <v>90</v>
      </c>
      <c r="C204" s="1">
        <v>42993</v>
      </c>
      <c r="D204" s="1">
        <v>42997</v>
      </c>
      <c r="E204">
        <f>YEAR(C204)</f>
        <v>2017</v>
      </c>
      <c r="F204">
        <v>31.872</v>
      </c>
      <c r="G204" t="s">
        <v>47</v>
      </c>
      <c r="H204" t="s">
        <v>1147</v>
      </c>
      <c r="I204" t="s">
        <v>1148</v>
      </c>
      <c r="J204" t="s">
        <v>38</v>
      </c>
      <c r="K204" t="s">
        <v>26</v>
      </c>
      <c r="L204" t="s">
        <v>151</v>
      </c>
      <c r="M204" t="s">
        <v>89</v>
      </c>
      <c r="N204">
        <v>77070</v>
      </c>
      <c r="O204" t="s">
        <v>1149</v>
      </c>
      <c r="P204" t="s">
        <v>43</v>
      </c>
      <c r="Q204" t="s">
        <v>75</v>
      </c>
      <c r="R204" t="s">
        <v>1150</v>
      </c>
      <c r="S204">
        <v>8</v>
      </c>
      <c r="T204">
        <v>0.2</v>
      </c>
      <c r="U204">
        <v>11.553599999999999</v>
      </c>
    </row>
    <row r="205" spans="1:21" x14ac:dyDescent="0.35">
      <c r="A205" t="s">
        <v>1151</v>
      </c>
      <c r="B205" t="s">
        <v>125</v>
      </c>
      <c r="C205" s="1">
        <v>42755</v>
      </c>
      <c r="D205" s="1">
        <v>42758</v>
      </c>
      <c r="E205">
        <f>YEAR(C205)</f>
        <v>2017</v>
      </c>
      <c r="F205">
        <v>207.846</v>
      </c>
      <c r="G205" t="s">
        <v>22</v>
      </c>
      <c r="H205" t="s">
        <v>378</v>
      </c>
      <c r="I205" t="s">
        <v>379</v>
      </c>
      <c r="J205" t="s">
        <v>38</v>
      </c>
      <c r="K205" t="s">
        <v>26</v>
      </c>
      <c r="L205" t="s">
        <v>215</v>
      </c>
      <c r="M205" t="s">
        <v>216</v>
      </c>
      <c r="N205">
        <v>10024</v>
      </c>
      <c r="O205" t="s">
        <v>1152</v>
      </c>
      <c r="P205" t="s">
        <v>31</v>
      </c>
      <c r="Q205" t="s">
        <v>34</v>
      </c>
      <c r="R205" t="s">
        <v>1153</v>
      </c>
      <c r="S205">
        <v>3</v>
      </c>
      <c r="T205">
        <v>0.1</v>
      </c>
      <c r="U205">
        <v>2.3094000000000001</v>
      </c>
    </row>
    <row r="206" spans="1:21" x14ac:dyDescent="0.35">
      <c r="A206" t="s">
        <v>1154</v>
      </c>
      <c r="B206" t="s">
        <v>90</v>
      </c>
      <c r="C206" s="1">
        <v>42618</v>
      </c>
      <c r="D206" s="1">
        <v>42620</v>
      </c>
      <c r="E206">
        <f>YEAR(C206)</f>
        <v>2016</v>
      </c>
      <c r="F206">
        <v>12.22</v>
      </c>
      <c r="G206" t="s">
        <v>22</v>
      </c>
      <c r="H206" t="s">
        <v>94</v>
      </c>
      <c r="I206" t="s">
        <v>95</v>
      </c>
      <c r="J206" t="s">
        <v>25</v>
      </c>
      <c r="K206" t="s">
        <v>26</v>
      </c>
      <c r="L206" t="s">
        <v>675</v>
      </c>
      <c r="M206" t="s">
        <v>195</v>
      </c>
      <c r="N206">
        <v>48227</v>
      </c>
      <c r="O206" t="s">
        <v>1155</v>
      </c>
      <c r="P206" t="s">
        <v>31</v>
      </c>
      <c r="Q206" t="s">
        <v>60</v>
      </c>
      <c r="R206" t="s">
        <v>1156</v>
      </c>
      <c r="S206">
        <v>1</v>
      </c>
      <c r="T206">
        <v>0</v>
      </c>
      <c r="U206">
        <v>3.6659999999999999</v>
      </c>
    </row>
    <row r="207" spans="1:21" x14ac:dyDescent="0.35">
      <c r="A207" t="s">
        <v>1157</v>
      </c>
      <c r="B207" t="s">
        <v>90</v>
      </c>
      <c r="C207" s="1">
        <v>42814</v>
      </c>
      <c r="D207" s="1">
        <v>42819</v>
      </c>
      <c r="E207">
        <f>YEAR(C207)</f>
        <v>2017</v>
      </c>
      <c r="F207">
        <v>2.91</v>
      </c>
      <c r="G207" t="s">
        <v>22</v>
      </c>
      <c r="H207" t="s">
        <v>1158</v>
      </c>
      <c r="I207" t="s">
        <v>1159</v>
      </c>
      <c r="J207" t="s">
        <v>25</v>
      </c>
      <c r="K207" t="s">
        <v>26</v>
      </c>
      <c r="L207" t="s">
        <v>392</v>
      </c>
      <c r="M207" t="s">
        <v>209</v>
      </c>
      <c r="N207">
        <v>47201</v>
      </c>
      <c r="O207" t="s">
        <v>1160</v>
      </c>
      <c r="P207" t="s">
        <v>31</v>
      </c>
      <c r="Q207" t="s">
        <v>60</v>
      </c>
      <c r="R207" t="s">
        <v>1161</v>
      </c>
      <c r="S207">
        <v>1</v>
      </c>
      <c r="T207">
        <v>0</v>
      </c>
      <c r="U207">
        <v>1.3676999999999999</v>
      </c>
    </row>
    <row r="208" spans="1:21" x14ac:dyDescent="0.35">
      <c r="A208" t="s">
        <v>1162</v>
      </c>
      <c r="B208" t="s">
        <v>125</v>
      </c>
      <c r="C208" s="1">
        <v>42461</v>
      </c>
      <c r="D208" s="1">
        <v>42463</v>
      </c>
      <c r="E208">
        <f>YEAR(C208)</f>
        <v>2016</v>
      </c>
      <c r="F208">
        <v>59.52</v>
      </c>
      <c r="G208" t="s">
        <v>22</v>
      </c>
      <c r="H208" t="s">
        <v>1163</v>
      </c>
      <c r="I208" t="s">
        <v>1164</v>
      </c>
      <c r="J208" t="s">
        <v>25</v>
      </c>
      <c r="K208" t="s">
        <v>26</v>
      </c>
      <c r="L208" t="s">
        <v>1165</v>
      </c>
      <c r="M208" t="s">
        <v>216</v>
      </c>
      <c r="N208">
        <v>13021</v>
      </c>
      <c r="O208" t="s">
        <v>1166</v>
      </c>
      <c r="P208" t="s">
        <v>43</v>
      </c>
      <c r="Q208" t="s">
        <v>62</v>
      </c>
      <c r="R208" t="s">
        <v>1167</v>
      </c>
      <c r="S208">
        <v>3</v>
      </c>
      <c r="T208">
        <v>0</v>
      </c>
      <c r="U208">
        <v>15.475199999999999</v>
      </c>
    </row>
    <row r="209" spans="1:21" x14ac:dyDescent="0.35">
      <c r="A209" t="s">
        <v>1168</v>
      </c>
      <c r="B209" t="s">
        <v>125</v>
      </c>
      <c r="C209" s="1">
        <v>43028</v>
      </c>
      <c r="D209" s="1">
        <v>43032</v>
      </c>
      <c r="E209">
        <f>YEAR(C209)</f>
        <v>2017</v>
      </c>
      <c r="F209">
        <v>284.36399999999998</v>
      </c>
      <c r="G209" t="s">
        <v>47</v>
      </c>
      <c r="H209" t="s">
        <v>1169</v>
      </c>
      <c r="I209" t="s">
        <v>1170</v>
      </c>
      <c r="J209" t="s">
        <v>38</v>
      </c>
      <c r="K209" t="s">
        <v>26</v>
      </c>
      <c r="L209" t="s">
        <v>620</v>
      </c>
      <c r="M209" t="s">
        <v>393</v>
      </c>
      <c r="N209">
        <v>44312</v>
      </c>
      <c r="O209" t="s">
        <v>67</v>
      </c>
      <c r="P209" t="s">
        <v>31</v>
      </c>
      <c r="Q209" t="s">
        <v>53</v>
      </c>
      <c r="R209" t="s">
        <v>68</v>
      </c>
      <c r="S209">
        <v>2</v>
      </c>
      <c r="T209">
        <v>0.4</v>
      </c>
      <c r="U209">
        <v>-75.830399999999997</v>
      </c>
    </row>
    <row r="210" spans="1:21" x14ac:dyDescent="0.35">
      <c r="A210" t="s">
        <v>1171</v>
      </c>
      <c r="B210" t="s">
        <v>90</v>
      </c>
      <c r="C210" s="1">
        <v>42717</v>
      </c>
      <c r="D210" s="1">
        <v>42721</v>
      </c>
      <c r="E210">
        <f>YEAR(C210)</f>
        <v>2016</v>
      </c>
      <c r="F210">
        <v>63.88</v>
      </c>
      <c r="G210" t="s">
        <v>47</v>
      </c>
      <c r="H210" t="s">
        <v>1122</v>
      </c>
      <c r="I210" t="s">
        <v>1123</v>
      </c>
      <c r="J210" t="s">
        <v>38</v>
      </c>
      <c r="K210" t="s">
        <v>26</v>
      </c>
      <c r="L210" t="s">
        <v>1172</v>
      </c>
      <c r="M210" t="s">
        <v>501</v>
      </c>
      <c r="N210">
        <v>73071</v>
      </c>
      <c r="O210" t="s">
        <v>1173</v>
      </c>
      <c r="P210" t="s">
        <v>63</v>
      </c>
      <c r="Q210" t="s">
        <v>137</v>
      </c>
      <c r="R210" t="s">
        <v>1174</v>
      </c>
      <c r="S210">
        <v>4</v>
      </c>
      <c r="T210">
        <v>0</v>
      </c>
      <c r="U210">
        <v>24.9132</v>
      </c>
    </row>
    <row r="211" spans="1:21" x14ac:dyDescent="0.35">
      <c r="A211" t="s">
        <v>1175</v>
      </c>
      <c r="B211" t="s">
        <v>41</v>
      </c>
      <c r="C211" s="1">
        <v>41682</v>
      </c>
      <c r="D211" s="1">
        <v>41688</v>
      </c>
      <c r="E211">
        <f>YEAR(C211)</f>
        <v>2014</v>
      </c>
      <c r="F211">
        <v>129.56800000000001</v>
      </c>
      <c r="G211" t="s">
        <v>47</v>
      </c>
      <c r="H211" t="s">
        <v>1176</v>
      </c>
      <c r="I211" t="s">
        <v>1177</v>
      </c>
      <c r="J211" t="s">
        <v>25</v>
      </c>
      <c r="K211" t="s">
        <v>26</v>
      </c>
      <c r="L211" t="s">
        <v>72</v>
      </c>
      <c r="M211" t="s">
        <v>40</v>
      </c>
      <c r="N211">
        <v>94521</v>
      </c>
      <c r="O211" t="s">
        <v>1178</v>
      </c>
      <c r="P211" t="s">
        <v>31</v>
      </c>
      <c r="Q211" t="s">
        <v>34</v>
      </c>
      <c r="R211" t="s">
        <v>1179</v>
      </c>
      <c r="S211">
        <v>2</v>
      </c>
      <c r="T211">
        <v>0.2</v>
      </c>
      <c r="U211">
        <v>-24.294</v>
      </c>
    </row>
    <row r="212" spans="1:21" x14ac:dyDescent="0.35">
      <c r="A212" t="s">
        <v>1180</v>
      </c>
      <c r="B212" t="s">
        <v>90</v>
      </c>
      <c r="C212" s="1">
        <v>42639</v>
      </c>
      <c r="D212" s="1">
        <v>42644</v>
      </c>
      <c r="E212">
        <f>YEAR(C212)</f>
        <v>2016</v>
      </c>
      <c r="F212">
        <v>747.55799999999999</v>
      </c>
      <c r="G212" t="s">
        <v>47</v>
      </c>
      <c r="H212" t="s">
        <v>1106</v>
      </c>
      <c r="I212" t="s">
        <v>1107</v>
      </c>
      <c r="J212" t="s">
        <v>25</v>
      </c>
      <c r="K212" t="s">
        <v>26</v>
      </c>
      <c r="L212" t="s">
        <v>278</v>
      </c>
      <c r="M212" t="s">
        <v>170</v>
      </c>
      <c r="N212">
        <v>62521</v>
      </c>
      <c r="O212" t="s">
        <v>1181</v>
      </c>
      <c r="P212" t="s">
        <v>31</v>
      </c>
      <c r="Q212" t="s">
        <v>34</v>
      </c>
      <c r="R212" t="s">
        <v>1182</v>
      </c>
      <c r="S212">
        <v>3</v>
      </c>
      <c r="T212">
        <v>0.3</v>
      </c>
      <c r="U212">
        <v>-96.114599999999996</v>
      </c>
    </row>
    <row r="213" spans="1:21" x14ac:dyDescent="0.35">
      <c r="A213" t="s">
        <v>1183</v>
      </c>
      <c r="B213" t="s">
        <v>41</v>
      </c>
      <c r="C213" s="1">
        <v>42353</v>
      </c>
      <c r="D213" s="1">
        <v>42360</v>
      </c>
      <c r="E213">
        <f>YEAR(C213)</f>
        <v>2015</v>
      </c>
      <c r="F213">
        <v>103.92</v>
      </c>
      <c r="G213" t="s">
        <v>47</v>
      </c>
      <c r="H213" t="s">
        <v>647</v>
      </c>
      <c r="I213" t="s">
        <v>648</v>
      </c>
      <c r="J213" t="s">
        <v>25</v>
      </c>
      <c r="K213" t="s">
        <v>26</v>
      </c>
      <c r="L213" t="s">
        <v>80</v>
      </c>
      <c r="M213" t="s">
        <v>81</v>
      </c>
      <c r="N213">
        <v>98115</v>
      </c>
      <c r="O213" t="s">
        <v>1184</v>
      </c>
      <c r="P213" t="s">
        <v>43</v>
      </c>
      <c r="Q213" t="s">
        <v>66</v>
      </c>
      <c r="R213" t="s">
        <v>1185</v>
      </c>
      <c r="S213">
        <v>4</v>
      </c>
      <c r="T213">
        <v>0</v>
      </c>
      <c r="U213">
        <v>36.372</v>
      </c>
    </row>
    <row r="214" spans="1:21" x14ac:dyDescent="0.35">
      <c r="A214" t="s">
        <v>1186</v>
      </c>
      <c r="B214" t="s">
        <v>41</v>
      </c>
      <c r="C214" s="1">
        <v>42482</v>
      </c>
      <c r="D214" s="1">
        <v>42489</v>
      </c>
      <c r="E214">
        <f>YEAR(C214)</f>
        <v>2016</v>
      </c>
      <c r="F214">
        <v>23.56</v>
      </c>
      <c r="G214" t="s">
        <v>47</v>
      </c>
      <c r="H214" t="s">
        <v>1187</v>
      </c>
      <c r="I214" t="s">
        <v>1188</v>
      </c>
      <c r="J214" t="s">
        <v>87</v>
      </c>
      <c r="K214" t="s">
        <v>26</v>
      </c>
      <c r="L214" t="s">
        <v>427</v>
      </c>
      <c r="M214" t="s">
        <v>241</v>
      </c>
      <c r="N214">
        <v>85023</v>
      </c>
      <c r="O214" t="s">
        <v>950</v>
      </c>
      <c r="P214" t="s">
        <v>31</v>
      </c>
      <c r="Q214" t="s">
        <v>60</v>
      </c>
      <c r="R214" t="s">
        <v>951</v>
      </c>
      <c r="S214">
        <v>5</v>
      </c>
      <c r="T214">
        <v>0.2</v>
      </c>
      <c r="U214">
        <v>7.0679999999999996</v>
      </c>
    </row>
    <row r="215" spans="1:21" x14ac:dyDescent="0.35">
      <c r="A215" t="s">
        <v>1189</v>
      </c>
      <c r="B215" t="s">
        <v>90</v>
      </c>
      <c r="C215" s="1">
        <v>42021</v>
      </c>
      <c r="D215" s="1">
        <v>42028</v>
      </c>
      <c r="E215">
        <f>YEAR(C215)</f>
        <v>2015</v>
      </c>
      <c r="F215">
        <v>254.744</v>
      </c>
      <c r="G215" t="s">
        <v>47</v>
      </c>
      <c r="H215" t="s">
        <v>1190</v>
      </c>
      <c r="I215" t="s">
        <v>1191</v>
      </c>
      <c r="J215" t="s">
        <v>87</v>
      </c>
      <c r="K215" t="s">
        <v>26</v>
      </c>
      <c r="L215" t="s">
        <v>1192</v>
      </c>
      <c r="M215" t="s">
        <v>170</v>
      </c>
      <c r="N215">
        <v>60068</v>
      </c>
      <c r="O215" t="s">
        <v>814</v>
      </c>
      <c r="P215" t="s">
        <v>31</v>
      </c>
      <c r="Q215" t="s">
        <v>60</v>
      </c>
      <c r="R215" t="s">
        <v>815</v>
      </c>
      <c r="S215">
        <v>7</v>
      </c>
      <c r="T215">
        <v>0.6</v>
      </c>
      <c r="U215">
        <v>-312.06139999999999</v>
      </c>
    </row>
    <row r="216" spans="1:21" x14ac:dyDescent="0.35">
      <c r="A216" t="s">
        <v>1193</v>
      </c>
      <c r="B216" t="s">
        <v>90</v>
      </c>
      <c r="C216" s="1">
        <v>42825</v>
      </c>
      <c r="D216" s="1">
        <v>42829</v>
      </c>
      <c r="E216">
        <f>YEAR(C216)</f>
        <v>2017</v>
      </c>
      <c r="F216">
        <v>205.33279999999999</v>
      </c>
      <c r="G216" t="s">
        <v>47</v>
      </c>
      <c r="H216" t="s">
        <v>673</v>
      </c>
      <c r="I216" t="s">
        <v>674</v>
      </c>
      <c r="J216" t="s">
        <v>38</v>
      </c>
      <c r="K216" t="s">
        <v>26</v>
      </c>
      <c r="L216" t="s">
        <v>1194</v>
      </c>
      <c r="M216" t="s">
        <v>89</v>
      </c>
      <c r="N216">
        <v>79109</v>
      </c>
      <c r="O216" t="s">
        <v>1195</v>
      </c>
      <c r="P216" t="s">
        <v>31</v>
      </c>
      <c r="Q216" t="s">
        <v>32</v>
      </c>
      <c r="R216" t="s">
        <v>1196</v>
      </c>
      <c r="S216">
        <v>2</v>
      </c>
      <c r="T216">
        <v>0.32</v>
      </c>
      <c r="U216">
        <v>-36.235199999999999</v>
      </c>
    </row>
    <row r="217" spans="1:21" x14ac:dyDescent="0.35">
      <c r="A217" t="s">
        <v>1197</v>
      </c>
      <c r="B217" t="s">
        <v>90</v>
      </c>
      <c r="C217" s="1">
        <v>42720</v>
      </c>
      <c r="D217" s="1">
        <v>42724</v>
      </c>
      <c r="E217">
        <f>YEAR(C217)</f>
        <v>2016</v>
      </c>
      <c r="F217">
        <v>4.7880000000000003</v>
      </c>
      <c r="G217" t="s">
        <v>22</v>
      </c>
      <c r="H217" t="s">
        <v>729</v>
      </c>
      <c r="I217" t="s">
        <v>730</v>
      </c>
      <c r="J217" t="s">
        <v>25</v>
      </c>
      <c r="K217" t="s">
        <v>26</v>
      </c>
      <c r="L217" t="s">
        <v>234</v>
      </c>
      <c r="M217" t="s">
        <v>170</v>
      </c>
      <c r="N217">
        <v>60610</v>
      </c>
      <c r="O217" t="s">
        <v>1198</v>
      </c>
      <c r="P217" t="s">
        <v>43</v>
      </c>
      <c r="Q217" t="s">
        <v>65</v>
      </c>
      <c r="R217" t="s">
        <v>1199</v>
      </c>
      <c r="S217">
        <v>3</v>
      </c>
      <c r="T217">
        <v>0.8</v>
      </c>
      <c r="U217">
        <v>-7.9001999999999999</v>
      </c>
    </row>
    <row r="218" spans="1:21" x14ac:dyDescent="0.35">
      <c r="A218" t="s">
        <v>1200</v>
      </c>
      <c r="B218" t="s">
        <v>125</v>
      </c>
      <c r="C218" s="1">
        <v>42358</v>
      </c>
      <c r="D218" s="1">
        <v>42362</v>
      </c>
      <c r="E218">
        <f>YEAR(C218)</f>
        <v>2015</v>
      </c>
      <c r="F218">
        <v>55.48</v>
      </c>
      <c r="G218" t="s">
        <v>47</v>
      </c>
      <c r="H218" t="s">
        <v>1201</v>
      </c>
      <c r="I218" t="s">
        <v>1202</v>
      </c>
      <c r="J218" t="s">
        <v>38</v>
      </c>
      <c r="K218" t="s">
        <v>26</v>
      </c>
      <c r="L218" t="s">
        <v>1203</v>
      </c>
      <c r="M218" t="s">
        <v>216</v>
      </c>
      <c r="N218">
        <v>11757</v>
      </c>
      <c r="O218" t="s">
        <v>1204</v>
      </c>
      <c r="P218" t="s">
        <v>43</v>
      </c>
      <c r="Q218" t="s">
        <v>75</v>
      </c>
      <c r="R218" t="s">
        <v>1205</v>
      </c>
      <c r="S218">
        <v>1</v>
      </c>
      <c r="T218">
        <v>0</v>
      </c>
      <c r="U218">
        <v>26.630400000000002</v>
      </c>
    </row>
    <row r="219" spans="1:21" x14ac:dyDescent="0.35">
      <c r="A219" t="s">
        <v>1206</v>
      </c>
      <c r="B219" t="s">
        <v>41</v>
      </c>
      <c r="C219" s="1">
        <v>41952</v>
      </c>
      <c r="D219" s="1">
        <v>41954</v>
      </c>
      <c r="E219">
        <f>YEAR(C219)</f>
        <v>2014</v>
      </c>
      <c r="F219">
        <v>340.92</v>
      </c>
      <c r="G219" t="s">
        <v>22</v>
      </c>
      <c r="H219" t="s">
        <v>1207</v>
      </c>
      <c r="I219" t="s">
        <v>1208</v>
      </c>
      <c r="J219" t="s">
        <v>25</v>
      </c>
      <c r="K219" t="s">
        <v>26</v>
      </c>
      <c r="L219" t="s">
        <v>110</v>
      </c>
      <c r="M219" t="s">
        <v>40</v>
      </c>
      <c r="N219">
        <v>94110</v>
      </c>
      <c r="O219" t="s">
        <v>1209</v>
      </c>
      <c r="P219" t="s">
        <v>43</v>
      </c>
      <c r="Q219" t="s">
        <v>55</v>
      </c>
      <c r="R219" t="s">
        <v>1210</v>
      </c>
      <c r="S219">
        <v>3</v>
      </c>
      <c r="T219">
        <v>0</v>
      </c>
      <c r="U219">
        <v>3.4091999999999998</v>
      </c>
    </row>
    <row r="220" spans="1:21" x14ac:dyDescent="0.35">
      <c r="A220" t="s">
        <v>1211</v>
      </c>
      <c r="B220" t="s">
        <v>41</v>
      </c>
      <c r="C220" s="1">
        <v>42563</v>
      </c>
      <c r="D220" s="1">
        <v>42570</v>
      </c>
      <c r="E220">
        <f>YEAR(C220)</f>
        <v>2016</v>
      </c>
      <c r="F220">
        <v>95.76</v>
      </c>
      <c r="G220" t="s">
        <v>47</v>
      </c>
      <c r="H220" t="s">
        <v>769</v>
      </c>
      <c r="I220" t="s">
        <v>770</v>
      </c>
      <c r="J220" t="s">
        <v>38</v>
      </c>
      <c r="K220" t="s">
        <v>26</v>
      </c>
      <c r="L220" t="s">
        <v>39</v>
      </c>
      <c r="M220" t="s">
        <v>40</v>
      </c>
      <c r="N220">
        <v>90008</v>
      </c>
      <c r="O220" t="s">
        <v>1212</v>
      </c>
      <c r="P220" t="s">
        <v>63</v>
      </c>
      <c r="Q220" t="s">
        <v>64</v>
      </c>
      <c r="R220" t="s">
        <v>1213</v>
      </c>
      <c r="S220">
        <v>6</v>
      </c>
      <c r="T220">
        <v>0.2</v>
      </c>
      <c r="U220">
        <v>7.1820000000000004</v>
      </c>
    </row>
    <row r="221" spans="1:21" x14ac:dyDescent="0.35">
      <c r="A221" t="s">
        <v>1214</v>
      </c>
      <c r="B221" t="s">
        <v>125</v>
      </c>
      <c r="C221" s="1">
        <v>42670</v>
      </c>
      <c r="D221" s="1">
        <v>42676</v>
      </c>
      <c r="E221">
        <f>YEAR(C221)</f>
        <v>2016</v>
      </c>
      <c r="F221">
        <v>40.200000000000003</v>
      </c>
      <c r="G221" t="s">
        <v>47</v>
      </c>
      <c r="H221" t="s">
        <v>1215</v>
      </c>
      <c r="I221" t="s">
        <v>1216</v>
      </c>
      <c r="J221" t="s">
        <v>25</v>
      </c>
      <c r="K221" t="s">
        <v>26</v>
      </c>
      <c r="L221" t="s">
        <v>223</v>
      </c>
      <c r="M221" t="s">
        <v>216</v>
      </c>
      <c r="N221">
        <v>12180</v>
      </c>
      <c r="O221" t="s">
        <v>828</v>
      </c>
      <c r="P221" t="s">
        <v>31</v>
      </c>
      <c r="Q221" t="s">
        <v>60</v>
      </c>
      <c r="R221" t="s">
        <v>829</v>
      </c>
      <c r="S221">
        <v>3</v>
      </c>
      <c r="T221">
        <v>0</v>
      </c>
      <c r="U221">
        <v>19.295999999999999</v>
      </c>
    </row>
    <row r="222" spans="1:21" x14ac:dyDescent="0.35">
      <c r="A222" t="s">
        <v>1217</v>
      </c>
      <c r="B222" t="s">
        <v>125</v>
      </c>
      <c r="C222" s="1">
        <v>42547</v>
      </c>
      <c r="D222" s="1">
        <v>42553</v>
      </c>
      <c r="E222">
        <f>YEAR(C222)</f>
        <v>2016</v>
      </c>
      <c r="F222">
        <v>14.7</v>
      </c>
      <c r="G222" t="s">
        <v>47</v>
      </c>
      <c r="H222" t="s">
        <v>1218</v>
      </c>
      <c r="I222" t="s">
        <v>1219</v>
      </c>
      <c r="J222" t="s">
        <v>38</v>
      </c>
      <c r="K222" t="s">
        <v>26</v>
      </c>
      <c r="L222" t="s">
        <v>215</v>
      </c>
      <c r="M222" t="s">
        <v>216</v>
      </c>
      <c r="N222">
        <v>10024</v>
      </c>
      <c r="O222" t="s">
        <v>1220</v>
      </c>
      <c r="P222" t="s">
        <v>43</v>
      </c>
      <c r="Q222" t="s">
        <v>62</v>
      </c>
      <c r="R222" t="s">
        <v>1221</v>
      </c>
      <c r="S222">
        <v>5</v>
      </c>
      <c r="T222">
        <v>0</v>
      </c>
      <c r="U222">
        <v>6.6150000000000002</v>
      </c>
    </row>
    <row r="223" spans="1:21" x14ac:dyDescent="0.35">
      <c r="A223" t="s">
        <v>1222</v>
      </c>
      <c r="B223" t="s">
        <v>41</v>
      </c>
      <c r="C223" s="1">
        <v>41918</v>
      </c>
      <c r="D223" s="1">
        <v>41922</v>
      </c>
      <c r="E223">
        <f>YEAR(C223)</f>
        <v>2014</v>
      </c>
      <c r="F223">
        <v>9.09</v>
      </c>
      <c r="G223" t="s">
        <v>47</v>
      </c>
      <c r="H223" t="s">
        <v>1223</v>
      </c>
      <c r="I223" t="s">
        <v>1224</v>
      </c>
      <c r="J223" t="s">
        <v>25</v>
      </c>
      <c r="K223" t="s">
        <v>26</v>
      </c>
      <c r="L223" t="s">
        <v>717</v>
      </c>
      <c r="M223" t="s">
        <v>40</v>
      </c>
      <c r="N223">
        <v>92024</v>
      </c>
      <c r="O223" t="s">
        <v>1225</v>
      </c>
      <c r="P223" t="s">
        <v>63</v>
      </c>
      <c r="Q223" t="s">
        <v>137</v>
      </c>
      <c r="R223" t="s">
        <v>1226</v>
      </c>
      <c r="S223">
        <v>3</v>
      </c>
      <c r="T223">
        <v>0</v>
      </c>
      <c r="U223">
        <v>1.9089</v>
      </c>
    </row>
    <row r="224" spans="1:21" x14ac:dyDescent="0.35">
      <c r="A224" t="s">
        <v>1227</v>
      </c>
      <c r="B224" t="s">
        <v>125</v>
      </c>
      <c r="C224" s="1">
        <v>41842</v>
      </c>
      <c r="D224" s="1">
        <v>41847</v>
      </c>
      <c r="E224">
        <f>YEAR(C224)</f>
        <v>2014</v>
      </c>
      <c r="F224">
        <v>5.96</v>
      </c>
      <c r="G224" t="s">
        <v>47</v>
      </c>
      <c r="H224" t="s">
        <v>1228</v>
      </c>
      <c r="I224" t="s">
        <v>1229</v>
      </c>
      <c r="J224" t="s">
        <v>25</v>
      </c>
      <c r="K224" t="s">
        <v>26</v>
      </c>
      <c r="L224" t="s">
        <v>215</v>
      </c>
      <c r="M224" t="s">
        <v>216</v>
      </c>
      <c r="N224">
        <v>10024</v>
      </c>
      <c r="O224" t="s">
        <v>285</v>
      </c>
      <c r="P224" t="s">
        <v>43</v>
      </c>
      <c r="Q224" t="s">
        <v>62</v>
      </c>
      <c r="R224" t="s">
        <v>286</v>
      </c>
      <c r="S224">
        <v>2</v>
      </c>
      <c r="T224">
        <v>0</v>
      </c>
      <c r="U224">
        <v>1.6688000000000001</v>
      </c>
    </row>
    <row r="225" spans="1:21" x14ac:dyDescent="0.35">
      <c r="A225" t="s">
        <v>1230</v>
      </c>
      <c r="B225" t="s">
        <v>41</v>
      </c>
      <c r="C225" s="1">
        <v>42896</v>
      </c>
      <c r="D225" s="1">
        <v>42899</v>
      </c>
      <c r="E225">
        <f>YEAR(C225)</f>
        <v>2017</v>
      </c>
      <c r="F225">
        <v>29.6</v>
      </c>
      <c r="G225" t="s">
        <v>155</v>
      </c>
      <c r="H225" t="s">
        <v>1231</v>
      </c>
      <c r="I225" t="s">
        <v>1232</v>
      </c>
      <c r="J225" t="s">
        <v>87</v>
      </c>
      <c r="K225" t="s">
        <v>26</v>
      </c>
      <c r="L225" t="s">
        <v>39</v>
      </c>
      <c r="M225" t="s">
        <v>40</v>
      </c>
      <c r="N225">
        <v>90045</v>
      </c>
      <c r="O225" t="s">
        <v>1233</v>
      </c>
      <c r="P225" t="s">
        <v>43</v>
      </c>
      <c r="Q225" t="s">
        <v>44</v>
      </c>
      <c r="R225" t="s">
        <v>1234</v>
      </c>
      <c r="S225">
        <v>2</v>
      </c>
      <c r="T225">
        <v>0</v>
      </c>
      <c r="U225">
        <v>14.8</v>
      </c>
    </row>
    <row r="226" spans="1:21" x14ac:dyDescent="0.35">
      <c r="A226" t="s">
        <v>1235</v>
      </c>
      <c r="B226" t="s">
        <v>90</v>
      </c>
      <c r="C226" s="1">
        <v>41941</v>
      </c>
      <c r="D226" s="1">
        <v>41943</v>
      </c>
      <c r="E226">
        <f>YEAR(C226)</f>
        <v>2014</v>
      </c>
      <c r="F226">
        <v>2735.9520000000002</v>
      </c>
      <c r="G226" t="s">
        <v>155</v>
      </c>
      <c r="H226" t="s">
        <v>1236</v>
      </c>
      <c r="I226" t="s">
        <v>1237</v>
      </c>
      <c r="J226" t="s">
        <v>25</v>
      </c>
      <c r="K226" t="s">
        <v>26</v>
      </c>
      <c r="L226" t="s">
        <v>234</v>
      </c>
      <c r="M226" t="s">
        <v>170</v>
      </c>
      <c r="N226">
        <v>60610</v>
      </c>
      <c r="O226" t="s">
        <v>1238</v>
      </c>
      <c r="P226" t="s">
        <v>63</v>
      </c>
      <c r="Q226" t="s">
        <v>64</v>
      </c>
      <c r="R226" t="s">
        <v>1239</v>
      </c>
      <c r="S226">
        <v>6</v>
      </c>
      <c r="T226">
        <v>0.2</v>
      </c>
      <c r="U226">
        <v>341.99400000000003</v>
      </c>
    </row>
    <row r="227" spans="1:21" x14ac:dyDescent="0.35">
      <c r="A227" t="s">
        <v>1240</v>
      </c>
      <c r="B227" t="s">
        <v>90</v>
      </c>
      <c r="C227" s="1">
        <v>41799</v>
      </c>
      <c r="D227" s="1">
        <v>41803</v>
      </c>
      <c r="E227">
        <f>YEAR(C227)</f>
        <v>2014</v>
      </c>
      <c r="F227">
        <v>7.992</v>
      </c>
      <c r="G227" t="s">
        <v>22</v>
      </c>
      <c r="H227" t="s">
        <v>1241</v>
      </c>
      <c r="I227" t="s">
        <v>1242</v>
      </c>
      <c r="J227" t="s">
        <v>87</v>
      </c>
      <c r="K227" t="s">
        <v>26</v>
      </c>
      <c r="L227" t="s">
        <v>1243</v>
      </c>
      <c r="M227" t="s">
        <v>89</v>
      </c>
      <c r="N227">
        <v>77340</v>
      </c>
      <c r="O227" t="s">
        <v>1244</v>
      </c>
      <c r="P227" t="s">
        <v>63</v>
      </c>
      <c r="Q227" t="s">
        <v>64</v>
      </c>
      <c r="R227" t="s">
        <v>1245</v>
      </c>
      <c r="S227">
        <v>1</v>
      </c>
      <c r="T227">
        <v>0.2</v>
      </c>
      <c r="U227">
        <v>0.59940000000000004</v>
      </c>
    </row>
    <row r="228" spans="1:21" x14ac:dyDescent="0.35">
      <c r="A228" t="s">
        <v>1246</v>
      </c>
      <c r="B228" t="s">
        <v>125</v>
      </c>
      <c r="C228" s="1">
        <v>41896</v>
      </c>
      <c r="D228" s="1">
        <v>41901</v>
      </c>
      <c r="E228">
        <f>YEAR(C228)</f>
        <v>2014</v>
      </c>
      <c r="F228">
        <v>449.15</v>
      </c>
      <c r="G228" t="s">
        <v>47</v>
      </c>
      <c r="H228" t="s">
        <v>1247</v>
      </c>
      <c r="I228" t="s">
        <v>1248</v>
      </c>
      <c r="J228" t="s">
        <v>25</v>
      </c>
      <c r="K228" t="s">
        <v>26</v>
      </c>
      <c r="L228" t="s">
        <v>306</v>
      </c>
      <c r="M228" t="s">
        <v>216</v>
      </c>
      <c r="N228">
        <v>14609</v>
      </c>
      <c r="O228" t="s">
        <v>1249</v>
      </c>
      <c r="P228" t="s">
        <v>43</v>
      </c>
      <c r="Q228" t="s">
        <v>55</v>
      </c>
      <c r="R228" t="s">
        <v>1250</v>
      </c>
      <c r="S228">
        <v>5</v>
      </c>
      <c r="T228">
        <v>0</v>
      </c>
      <c r="U228">
        <v>8.9830000000000005</v>
      </c>
    </row>
    <row r="229" spans="1:21" x14ac:dyDescent="0.35">
      <c r="A229" t="s">
        <v>1251</v>
      </c>
      <c r="B229" t="s">
        <v>41</v>
      </c>
      <c r="C229" s="1">
        <v>42499</v>
      </c>
      <c r="D229" s="1">
        <v>42504</v>
      </c>
      <c r="E229">
        <f>YEAR(C229)</f>
        <v>2016</v>
      </c>
      <c r="F229">
        <v>93.98</v>
      </c>
      <c r="G229" t="s">
        <v>47</v>
      </c>
      <c r="H229" t="s">
        <v>1252</v>
      </c>
      <c r="I229" t="s">
        <v>1253</v>
      </c>
      <c r="J229" t="s">
        <v>25</v>
      </c>
      <c r="K229" t="s">
        <v>26</v>
      </c>
      <c r="L229" t="s">
        <v>80</v>
      </c>
      <c r="M229" t="s">
        <v>81</v>
      </c>
      <c r="N229">
        <v>98115</v>
      </c>
      <c r="O229" t="s">
        <v>1254</v>
      </c>
      <c r="P229" t="s">
        <v>63</v>
      </c>
      <c r="Q229" t="s">
        <v>137</v>
      </c>
      <c r="R229" t="s">
        <v>1255</v>
      </c>
      <c r="S229">
        <v>2</v>
      </c>
      <c r="T229">
        <v>0</v>
      </c>
      <c r="U229">
        <v>13.1572</v>
      </c>
    </row>
    <row r="230" spans="1:21" x14ac:dyDescent="0.35">
      <c r="A230" t="s">
        <v>1256</v>
      </c>
      <c r="B230" t="s">
        <v>29</v>
      </c>
      <c r="C230" s="1">
        <v>42447</v>
      </c>
      <c r="D230" s="1">
        <v>42450</v>
      </c>
      <c r="E230">
        <f>YEAR(C230)</f>
        <v>2016</v>
      </c>
      <c r="F230">
        <v>189.88200000000001</v>
      </c>
      <c r="G230" t="s">
        <v>22</v>
      </c>
      <c r="H230" t="s">
        <v>1257</v>
      </c>
      <c r="I230" t="s">
        <v>1258</v>
      </c>
      <c r="J230" t="s">
        <v>25</v>
      </c>
      <c r="K230" t="s">
        <v>26</v>
      </c>
      <c r="L230" t="s">
        <v>263</v>
      </c>
      <c r="M230" t="s">
        <v>264</v>
      </c>
      <c r="N230">
        <v>38109</v>
      </c>
      <c r="O230" t="s">
        <v>1259</v>
      </c>
      <c r="P230" t="s">
        <v>31</v>
      </c>
      <c r="Q230" t="s">
        <v>53</v>
      </c>
      <c r="R230" t="s">
        <v>1260</v>
      </c>
      <c r="S230">
        <v>3</v>
      </c>
      <c r="T230">
        <v>0.4</v>
      </c>
      <c r="U230">
        <v>-94.941000000000003</v>
      </c>
    </row>
    <row r="231" spans="1:21" x14ac:dyDescent="0.35">
      <c r="A231" t="s">
        <v>1261</v>
      </c>
      <c r="B231" t="s">
        <v>29</v>
      </c>
      <c r="C231" s="1">
        <v>42365</v>
      </c>
      <c r="D231" s="1">
        <v>42369</v>
      </c>
      <c r="E231">
        <f>YEAR(C231)</f>
        <v>2015</v>
      </c>
      <c r="F231">
        <v>105.42</v>
      </c>
      <c r="G231" t="s">
        <v>47</v>
      </c>
      <c r="H231" t="s">
        <v>1262</v>
      </c>
      <c r="I231" t="s">
        <v>1263</v>
      </c>
      <c r="J231" t="s">
        <v>25</v>
      </c>
      <c r="K231" t="s">
        <v>26</v>
      </c>
      <c r="L231" t="s">
        <v>1264</v>
      </c>
      <c r="M231" t="s">
        <v>1265</v>
      </c>
      <c r="N231">
        <v>72701</v>
      </c>
      <c r="O231" t="s">
        <v>1266</v>
      </c>
      <c r="P231" t="s">
        <v>43</v>
      </c>
      <c r="Q231" t="s">
        <v>146</v>
      </c>
      <c r="R231" t="s">
        <v>1267</v>
      </c>
      <c r="S231">
        <v>2</v>
      </c>
      <c r="T231">
        <v>0</v>
      </c>
      <c r="U231">
        <v>51.655799999999999</v>
      </c>
    </row>
    <row r="232" spans="1:21" x14ac:dyDescent="0.35">
      <c r="A232" t="s">
        <v>1268</v>
      </c>
      <c r="B232" t="s">
        <v>41</v>
      </c>
      <c r="C232" s="1">
        <v>42576</v>
      </c>
      <c r="D232" s="1">
        <v>42582</v>
      </c>
      <c r="E232">
        <f>YEAR(C232)</f>
        <v>2016</v>
      </c>
      <c r="F232">
        <v>119.616</v>
      </c>
      <c r="G232" t="s">
        <v>47</v>
      </c>
      <c r="H232" t="s">
        <v>1176</v>
      </c>
      <c r="I232" t="s">
        <v>1177</v>
      </c>
      <c r="J232" t="s">
        <v>25</v>
      </c>
      <c r="K232" t="s">
        <v>26</v>
      </c>
      <c r="L232" t="s">
        <v>1269</v>
      </c>
      <c r="M232" t="s">
        <v>40</v>
      </c>
      <c r="N232">
        <v>92627</v>
      </c>
      <c r="O232" t="s">
        <v>1270</v>
      </c>
      <c r="P232" t="s">
        <v>43</v>
      </c>
      <c r="Q232" t="s">
        <v>65</v>
      </c>
      <c r="R232" t="s">
        <v>1271</v>
      </c>
      <c r="S232">
        <v>8</v>
      </c>
      <c r="T232">
        <v>0.2</v>
      </c>
      <c r="U232">
        <v>40.370399999999997</v>
      </c>
    </row>
    <row r="233" spans="1:21" x14ac:dyDescent="0.35">
      <c r="A233" t="s">
        <v>1272</v>
      </c>
      <c r="B233" t="s">
        <v>41</v>
      </c>
      <c r="C233" s="1">
        <v>42520</v>
      </c>
      <c r="D233" s="1">
        <v>42525</v>
      </c>
      <c r="E233">
        <f>YEAR(C233)</f>
        <v>2016</v>
      </c>
      <c r="F233">
        <v>22.62</v>
      </c>
      <c r="G233" t="s">
        <v>47</v>
      </c>
      <c r="H233" t="s">
        <v>1273</v>
      </c>
      <c r="I233" t="s">
        <v>1274</v>
      </c>
      <c r="J233" t="s">
        <v>38</v>
      </c>
      <c r="K233" t="s">
        <v>26</v>
      </c>
      <c r="L233" t="s">
        <v>1275</v>
      </c>
      <c r="M233" t="s">
        <v>362</v>
      </c>
      <c r="N233">
        <v>80134</v>
      </c>
      <c r="O233" t="s">
        <v>1276</v>
      </c>
      <c r="P233" t="s">
        <v>43</v>
      </c>
      <c r="Q233" t="s">
        <v>65</v>
      </c>
      <c r="R233" t="s">
        <v>1277</v>
      </c>
      <c r="S233">
        <v>2</v>
      </c>
      <c r="T233">
        <v>0.7</v>
      </c>
      <c r="U233">
        <v>-15.08</v>
      </c>
    </row>
    <row r="234" spans="1:21" x14ac:dyDescent="0.35">
      <c r="A234" t="s">
        <v>1278</v>
      </c>
      <c r="B234" t="s">
        <v>125</v>
      </c>
      <c r="C234" s="1">
        <v>43051</v>
      </c>
      <c r="D234" s="1">
        <v>43054</v>
      </c>
      <c r="E234">
        <f>YEAR(C234)</f>
        <v>2017</v>
      </c>
      <c r="F234">
        <v>15.92</v>
      </c>
      <c r="G234" t="s">
        <v>22</v>
      </c>
      <c r="H234" t="s">
        <v>1169</v>
      </c>
      <c r="I234" t="s">
        <v>1170</v>
      </c>
      <c r="J234" t="s">
        <v>38</v>
      </c>
      <c r="K234" t="s">
        <v>26</v>
      </c>
      <c r="L234" t="s">
        <v>215</v>
      </c>
      <c r="M234" t="s">
        <v>216</v>
      </c>
      <c r="N234">
        <v>10024</v>
      </c>
      <c r="O234" t="s">
        <v>428</v>
      </c>
      <c r="P234" t="s">
        <v>43</v>
      </c>
      <c r="Q234" t="s">
        <v>65</v>
      </c>
      <c r="R234" t="s">
        <v>429</v>
      </c>
      <c r="S234">
        <v>5</v>
      </c>
      <c r="T234">
        <v>0.2</v>
      </c>
      <c r="U234">
        <v>5.3730000000000002</v>
      </c>
    </row>
    <row r="235" spans="1:21" x14ac:dyDescent="0.35">
      <c r="A235" t="s">
        <v>1279</v>
      </c>
      <c r="B235" t="s">
        <v>29</v>
      </c>
      <c r="C235" s="1">
        <v>42079</v>
      </c>
      <c r="D235" s="1">
        <v>42085</v>
      </c>
      <c r="E235">
        <f>YEAR(C235)</f>
        <v>2015</v>
      </c>
      <c r="F235">
        <v>2.74</v>
      </c>
      <c r="G235" t="s">
        <v>47</v>
      </c>
      <c r="H235" t="s">
        <v>1280</v>
      </c>
      <c r="I235" t="s">
        <v>1281</v>
      </c>
      <c r="J235" t="s">
        <v>25</v>
      </c>
      <c r="K235" t="s">
        <v>26</v>
      </c>
      <c r="L235" t="s">
        <v>1282</v>
      </c>
      <c r="M235" t="s">
        <v>942</v>
      </c>
      <c r="N235">
        <v>30318</v>
      </c>
      <c r="O235" t="s">
        <v>1283</v>
      </c>
      <c r="P235" t="s">
        <v>43</v>
      </c>
      <c r="Q235" t="s">
        <v>62</v>
      </c>
      <c r="R235" t="s">
        <v>1284</v>
      </c>
      <c r="S235">
        <v>1</v>
      </c>
      <c r="T235">
        <v>0</v>
      </c>
      <c r="U235">
        <v>0.73980000000000001</v>
      </c>
    </row>
    <row r="236" spans="1:21" x14ac:dyDescent="0.35">
      <c r="A236" t="s">
        <v>1285</v>
      </c>
      <c r="B236" t="s">
        <v>90</v>
      </c>
      <c r="C236" s="1">
        <v>43065</v>
      </c>
      <c r="D236" s="1">
        <v>43066</v>
      </c>
      <c r="E236">
        <f>YEAR(C236)</f>
        <v>2017</v>
      </c>
      <c r="F236">
        <v>126.3</v>
      </c>
      <c r="G236" t="s">
        <v>155</v>
      </c>
      <c r="H236" t="s">
        <v>1286</v>
      </c>
      <c r="I236" t="s">
        <v>1287</v>
      </c>
      <c r="J236" t="s">
        <v>25</v>
      </c>
      <c r="K236" t="s">
        <v>26</v>
      </c>
      <c r="L236" t="s">
        <v>1288</v>
      </c>
      <c r="M236" t="s">
        <v>458</v>
      </c>
      <c r="N236">
        <v>64118</v>
      </c>
      <c r="O236" t="s">
        <v>1289</v>
      </c>
      <c r="P236" t="s">
        <v>31</v>
      </c>
      <c r="Q236" t="s">
        <v>60</v>
      </c>
      <c r="R236" t="s">
        <v>1290</v>
      </c>
      <c r="S236">
        <v>3</v>
      </c>
      <c r="T236">
        <v>0</v>
      </c>
      <c r="U236">
        <v>40.415999999999997</v>
      </c>
    </row>
    <row r="237" spans="1:21" x14ac:dyDescent="0.35">
      <c r="A237" t="s">
        <v>1291</v>
      </c>
      <c r="B237" t="s">
        <v>125</v>
      </c>
      <c r="C237" s="1">
        <v>42663</v>
      </c>
      <c r="D237" s="1">
        <v>42666</v>
      </c>
      <c r="E237">
        <f>YEAR(C237)</f>
        <v>2016</v>
      </c>
      <c r="F237">
        <v>7.1520000000000001</v>
      </c>
      <c r="G237" t="s">
        <v>155</v>
      </c>
      <c r="H237" t="s">
        <v>1056</v>
      </c>
      <c r="I237" t="s">
        <v>1057</v>
      </c>
      <c r="J237" t="s">
        <v>25</v>
      </c>
      <c r="K237" t="s">
        <v>26</v>
      </c>
      <c r="L237" t="s">
        <v>468</v>
      </c>
      <c r="M237" t="s">
        <v>393</v>
      </c>
      <c r="N237">
        <v>43055</v>
      </c>
      <c r="O237" t="s">
        <v>285</v>
      </c>
      <c r="P237" t="s">
        <v>43</v>
      </c>
      <c r="Q237" t="s">
        <v>62</v>
      </c>
      <c r="R237" t="s">
        <v>286</v>
      </c>
      <c r="S237">
        <v>3</v>
      </c>
      <c r="T237">
        <v>0.2</v>
      </c>
      <c r="U237">
        <v>0.71519999999999995</v>
      </c>
    </row>
    <row r="238" spans="1:21" x14ac:dyDescent="0.35">
      <c r="A238" t="s">
        <v>1292</v>
      </c>
      <c r="B238" t="s">
        <v>41</v>
      </c>
      <c r="C238" s="1">
        <v>43090</v>
      </c>
      <c r="D238" s="1">
        <v>43094</v>
      </c>
      <c r="E238">
        <f>YEAR(C238)</f>
        <v>2017</v>
      </c>
      <c r="F238">
        <v>6.63</v>
      </c>
      <c r="G238" t="s">
        <v>47</v>
      </c>
      <c r="H238" t="s">
        <v>1293</v>
      </c>
      <c r="I238" t="s">
        <v>1294</v>
      </c>
      <c r="J238" t="s">
        <v>25</v>
      </c>
      <c r="K238" t="s">
        <v>26</v>
      </c>
      <c r="L238" t="s">
        <v>39</v>
      </c>
      <c r="M238" t="s">
        <v>40</v>
      </c>
      <c r="N238">
        <v>90049</v>
      </c>
      <c r="O238" t="s">
        <v>1295</v>
      </c>
      <c r="P238" t="s">
        <v>43</v>
      </c>
      <c r="Q238" t="s">
        <v>62</v>
      </c>
      <c r="R238" t="s">
        <v>1296</v>
      </c>
      <c r="S238">
        <v>3</v>
      </c>
      <c r="T238">
        <v>0</v>
      </c>
      <c r="U238">
        <v>1.7901</v>
      </c>
    </row>
    <row r="239" spans="1:21" x14ac:dyDescent="0.35">
      <c r="A239" t="s">
        <v>1297</v>
      </c>
      <c r="B239" t="s">
        <v>41</v>
      </c>
      <c r="C239" s="1">
        <v>42757</v>
      </c>
      <c r="D239" s="1">
        <v>42762</v>
      </c>
      <c r="E239">
        <f>YEAR(C239)</f>
        <v>2017</v>
      </c>
      <c r="F239">
        <v>2999.95</v>
      </c>
      <c r="G239" t="s">
        <v>47</v>
      </c>
      <c r="H239" t="s">
        <v>414</v>
      </c>
      <c r="I239" t="s">
        <v>415</v>
      </c>
      <c r="J239" t="s">
        <v>87</v>
      </c>
      <c r="K239" t="s">
        <v>26</v>
      </c>
      <c r="L239" t="s">
        <v>1298</v>
      </c>
      <c r="M239" t="s">
        <v>1299</v>
      </c>
      <c r="N239">
        <v>59405</v>
      </c>
      <c r="O239" t="s">
        <v>1300</v>
      </c>
      <c r="P239" t="s">
        <v>63</v>
      </c>
      <c r="Q239" t="s">
        <v>907</v>
      </c>
      <c r="R239" t="s">
        <v>1301</v>
      </c>
      <c r="S239">
        <v>5</v>
      </c>
      <c r="T239">
        <v>0</v>
      </c>
      <c r="U239">
        <v>1379.9770000000001</v>
      </c>
    </row>
    <row r="240" spans="1:21" x14ac:dyDescent="0.35">
      <c r="A240" t="s">
        <v>1302</v>
      </c>
      <c r="B240" t="s">
        <v>90</v>
      </c>
      <c r="C240" s="1">
        <v>42085</v>
      </c>
      <c r="D240" s="1">
        <v>42089</v>
      </c>
      <c r="E240">
        <f>YEAR(C240)</f>
        <v>2015</v>
      </c>
      <c r="F240">
        <v>18.391999999999999</v>
      </c>
      <c r="G240" t="s">
        <v>47</v>
      </c>
      <c r="H240" t="s">
        <v>1303</v>
      </c>
      <c r="I240" t="s">
        <v>1304</v>
      </c>
      <c r="J240" t="s">
        <v>25</v>
      </c>
      <c r="K240" t="s">
        <v>26</v>
      </c>
      <c r="L240" t="s">
        <v>151</v>
      </c>
      <c r="M240" t="s">
        <v>89</v>
      </c>
      <c r="N240">
        <v>77041</v>
      </c>
      <c r="O240" t="s">
        <v>189</v>
      </c>
      <c r="P240" t="s">
        <v>63</v>
      </c>
      <c r="Q240" t="s">
        <v>137</v>
      </c>
      <c r="R240" t="s">
        <v>190</v>
      </c>
      <c r="S240">
        <v>1</v>
      </c>
      <c r="T240">
        <v>0.2</v>
      </c>
      <c r="U240">
        <v>5.2877000000000001</v>
      </c>
    </row>
    <row r="244" spans="2:2" x14ac:dyDescent="0.35">
      <c r="B244">
        <f>COLUMN()</f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754C1-4F1D-4958-92A5-E9A98BAE1C22}">
  <dimension ref="A3:J35"/>
  <sheetViews>
    <sheetView topLeftCell="A17" zoomScaleNormal="100" workbookViewId="0">
      <selection activeCell="I18" sqref="I18:I29"/>
    </sheetView>
  </sheetViews>
  <sheetFormatPr defaultRowHeight="14.5" x14ac:dyDescent="0.35"/>
  <cols>
    <col min="1" max="1" width="14.453125" bestFit="1" customWidth="1"/>
    <col min="2" max="2" width="6.81640625" bestFit="1" customWidth="1"/>
    <col min="3" max="3" width="9.36328125" bestFit="1" customWidth="1"/>
    <col min="4" max="4" width="13.1796875" bestFit="1" customWidth="1"/>
    <col min="5" max="5" width="12" bestFit="1" customWidth="1"/>
    <col min="6" max="6" width="8.81640625" bestFit="1" customWidth="1"/>
    <col min="7" max="7" width="8.453125" bestFit="1" customWidth="1"/>
    <col min="8" max="8" width="8.1796875" bestFit="1" customWidth="1"/>
    <col min="9" max="9" width="18.7265625" bestFit="1" customWidth="1"/>
    <col min="10" max="10" width="11.26953125" bestFit="1" customWidth="1"/>
  </cols>
  <sheetData>
    <row r="3" spans="1:9" x14ac:dyDescent="0.35">
      <c r="A3" s="3" t="s">
        <v>0</v>
      </c>
      <c r="B3" s="3" t="s">
        <v>12</v>
      </c>
      <c r="C3" s="3" t="s">
        <v>7</v>
      </c>
      <c r="D3" s="3" t="s">
        <v>14</v>
      </c>
      <c r="E3" s="3" t="s">
        <v>15</v>
      </c>
      <c r="F3" s="3" t="s">
        <v>17</v>
      </c>
      <c r="G3" s="3" t="s">
        <v>20</v>
      </c>
      <c r="H3" s="3" t="s">
        <v>18</v>
      </c>
      <c r="I3" s="3" t="s">
        <v>6</v>
      </c>
    </row>
    <row r="4" spans="1:9" x14ac:dyDescent="0.35">
      <c r="A4" s="3" t="s">
        <v>46</v>
      </c>
      <c r="B4" s="2" t="str">
        <f>VLOOKUP($A4,Sheet1!$A$1:$U$240,13,0)</f>
        <v>Florida</v>
      </c>
      <c r="C4" s="2" t="str">
        <f>VLOOKUP($A4,Sheet1!$A$1:$U$240,8,0)</f>
        <v>SO-20335</v>
      </c>
      <c r="D4" s="2" t="str">
        <f>VLOOKUP($A4,Sheet1!$A$1:$U$240,15,0)</f>
        <v>FUR-TA-10000577</v>
      </c>
      <c r="E4" s="2" t="str">
        <f>VLOOKUP($A4,Sheet1!$A$1:$U$240,16,0)</f>
        <v>Furniture</v>
      </c>
      <c r="F4" s="2" t="str">
        <f>VLOOKUP($A4,Sheet1!$A$1:$U$240,18,0)</f>
        <v>Bretford CR4500 Series Slim Rectangular Table</v>
      </c>
      <c r="G4" s="2">
        <f>VLOOKUP($A4,Sheet1!$A$1:$U$240,21,0)</f>
        <v>-383.03100000000001</v>
      </c>
      <c r="H4" s="2">
        <f>VLOOKUP($A4,Sheet1!$A$1:$U$240,19,0)</f>
        <v>5</v>
      </c>
      <c r="I4" s="2" t="str">
        <f>VLOOKUP($A4,Sheet1!$A$1:$U$240,7,0)</f>
        <v>Standard Class</v>
      </c>
    </row>
    <row r="5" spans="1:9" x14ac:dyDescent="0.35">
      <c r="A5" s="3" t="s">
        <v>56</v>
      </c>
      <c r="B5" s="2" t="str">
        <f>VLOOKUP($A5,Sheet1!$A$1:$U$240,13,0)</f>
        <v>California</v>
      </c>
      <c r="C5" s="2" t="str">
        <f>VLOOKUP($A5,Sheet1!$A$1:$U$240,8,0)</f>
        <v>BH-11710</v>
      </c>
      <c r="D5" s="2" t="str">
        <f>VLOOKUP($A5,Sheet1!$A$1:$U$240,15,0)</f>
        <v>FUR-FU-10001487</v>
      </c>
      <c r="E5" s="2" t="str">
        <f>VLOOKUP($A5,Sheet1!$A$1:$U$240,16,0)</f>
        <v>Furniture</v>
      </c>
      <c r="F5" s="2" t="str">
        <f>VLOOKUP($A5,Sheet1!$A$1:$U$240,18,0)</f>
        <v>Eldon Expressions Wood and Plastic Desk Accessories, Cherry Wood</v>
      </c>
      <c r="G5" s="2">
        <f>VLOOKUP($A5,Sheet1!$A$1:$U$240,21,0)</f>
        <v>14.1694</v>
      </c>
      <c r="H5" s="2">
        <f>VLOOKUP($A5,Sheet1!$A$1:$U$240,19,0)</f>
        <v>7</v>
      </c>
      <c r="I5" s="2" t="str">
        <f>VLOOKUP($A5,Sheet1!$A$1:$U$240,7,0)</f>
        <v>Standard Class</v>
      </c>
    </row>
    <row r="6" spans="1:9" x14ac:dyDescent="0.35">
      <c r="A6" s="3" t="s">
        <v>69</v>
      </c>
      <c r="B6" s="2" t="str">
        <f>VLOOKUP($A6,Sheet1!$A$1:$U$240,13,0)</f>
        <v>North Carolina</v>
      </c>
      <c r="C6" s="2" t="str">
        <f>VLOOKUP($A6,Sheet1!$A$1:$U$240,8,0)</f>
        <v>AA-10480</v>
      </c>
      <c r="D6" s="2" t="str">
        <f>VLOOKUP($A6,Sheet1!$A$1:$U$240,15,0)</f>
        <v>OFF-PA-10002365</v>
      </c>
      <c r="E6" s="2" t="str">
        <f>VLOOKUP($A6,Sheet1!$A$1:$U$240,16,0)</f>
        <v>Office Supplies</v>
      </c>
      <c r="F6" s="2" t="str">
        <f>VLOOKUP($A6,Sheet1!$A$1:$U$240,18,0)</f>
        <v>Xerox 1967</v>
      </c>
      <c r="G6" s="2">
        <f>VLOOKUP($A6,Sheet1!$A$1:$U$240,21,0)</f>
        <v>5.4432</v>
      </c>
      <c r="H6" s="2">
        <f>VLOOKUP($A6,Sheet1!$A$1:$U$240,19,0)</f>
        <v>3</v>
      </c>
      <c r="I6" s="2" t="str">
        <f>VLOOKUP($A6,Sheet1!$A$1:$U$240,7,0)</f>
        <v>Standard Class</v>
      </c>
    </row>
    <row r="7" spans="1:9" x14ac:dyDescent="0.35">
      <c r="A7" s="3" t="s">
        <v>597</v>
      </c>
      <c r="B7" s="2" t="str">
        <f>VLOOKUP($A7,Sheet1!$A$1:$U$240,13,0)</f>
        <v>Ohio</v>
      </c>
      <c r="C7" s="2" t="str">
        <f>VLOOKUP($A7,Sheet1!$A$1:$U$240,8,0)</f>
        <v>CB-12025</v>
      </c>
      <c r="D7" s="2" t="str">
        <f>VLOOKUP($A7,Sheet1!$A$1:$U$240,15,0)</f>
        <v>OFF-AR-10004685</v>
      </c>
      <c r="E7" s="2" t="str">
        <f>VLOOKUP($A7,Sheet1!$A$1:$U$240,16,0)</f>
        <v>Office Supplies</v>
      </c>
      <c r="F7" s="2" t="str">
        <f>VLOOKUP($A7,Sheet1!$A$1:$U$240,18,0)</f>
        <v>Binney &amp; Smith Crayola Metallic Colored Pencils, 8-Color Set</v>
      </c>
      <c r="G7" s="2">
        <f>VLOOKUP($A7,Sheet1!$A$1:$U$240,21,0)</f>
        <v>1.2038</v>
      </c>
      <c r="H7" s="2">
        <f>VLOOKUP($A7,Sheet1!$A$1:$U$240,19,0)</f>
        <v>2</v>
      </c>
      <c r="I7" s="2" t="str">
        <f>VLOOKUP($A7,Sheet1!$A$1:$U$240,7,0)</f>
        <v>Standard Class</v>
      </c>
    </row>
    <row r="8" spans="1:9" x14ac:dyDescent="0.35">
      <c r="A8" s="3" t="s">
        <v>947</v>
      </c>
      <c r="B8" s="2" t="str">
        <f>VLOOKUP($A8,Sheet1!$A$1:$U$240,13,0)</f>
        <v>New York</v>
      </c>
      <c r="C8" s="2" t="str">
        <f>VLOOKUP($A8,Sheet1!$A$1:$U$240,8,0)</f>
        <v>KW-16435</v>
      </c>
      <c r="D8" s="2" t="str">
        <f>VLOOKUP($A8,Sheet1!$A$1:$U$240,15,0)</f>
        <v>OFF-LA-10001158</v>
      </c>
      <c r="E8" s="2" t="str">
        <f>VLOOKUP($A8,Sheet1!$A$1:$U$240,16,0)</f>
        <v>Office Supplies</v>
      </c>
      <c r="F8" s="2" t="str">
        <f>VLOOKUP($A8,Sheet1!$A$1:$U$240,18,0)</f>
        <v>Avery Address/Shipping Labels for Typewriters, 4" x 2"</v>
      </c>
      <c r="G8" s="2">
        <f>VLOOKUP($A8,Sheet1!$A$1:$U$240,21,0)</f>
        <v>9.9359999999999999</v>
      </c>
      <c r="H8" s="2">
        <f>VLOOKUP($A8,Sheet1!$A$1:$U$240,19,0)</f>
        <v>2</v>
      </c>
      <c r="I8" s="2" t="str">
        <f>VLOOKUP($A8,Sheet1!$A$1:$U$240,7,0)</f>
        <v>Standard Class</v>
      </c>
    </row>
    <row r="9" spans="1:9" x14ac:dyDescent="0.35">
      <c r="A9" s="3" t="s">
        <v>952</v>
      </c>
      <c r="B9" s="2" t="str">
        <f>VLOOKUP($A9,Sheet1!$A$1:$U$240,13,0)</f>
        <v>California</v>
      </c>
      <c r="C9" s="2" t="str">
        <f>VLOOKUP($A9,Sheet1!$A$1:$U$240,8,0)</f>
        <v>JD-16060</v>
      </c>
      <c r="D9" s="2" t="str">
        <f>VLOOKUP($A9,Sheet1!$A$1:$U$240,15,0)</f>
        <v>OFF-ST-10001713</v>
      </c>
      <c r="E9" s="2" t="str">
        <f>VLOOKUP($A9,Sheet1!$A$1:$U$240,16,0)</f>
        <v>Office Supplies</v>
      </c>
      <c r="F9" s="2" t="str">
        <f>VLOOKUP($A9,Sheet1!$A$1:$U$240,18,0)</f>
        <v>Gould Plastics 9-Pocket Panel Bin, 18-3/8w x 5-1/4d x 20-1/2h, Black</v>
      </c>
      <c r="G9" s="2">
        <f>VLOOKUP($A9,Sheet1!$A$1:$U$240,21,0)</f>
        <v>8.4784000000000006</v>
      </c>
      <c r="H9" s="2">
        <f>VLOOKUP($A9,Sheet1!$A$1:$U$240,19,0)</f>
        <v>4</v>
      </c>
      <c r="I9" s="2" t="str">
        <f>VLOOKUP($A9,Sheet1!$A$1:$U$240,7,0)</f>
        <v>Standard Class</v>
      </c>
    </row>
    <row r="10" spans="1:9" x14ac:dyDescent="0.35">
      <c r="A10" s="3" t="s">
        <v>955</v>
      </c>
      <c r="B10" s="2" t="str">
        <f>VLOOKUP($A10,Sheet1!$A$1:$U$240,13,0)</f>
        <v>Connecticut</v>
      </c>
      <c r="C10" s="2" t="str">
        <f>VLOOKUP($A10,Sheet1!$A$1:$U$240,8,0)</f>
        <v>MK-17905</v>
      </c>
      <c r="D10" s="2" t="str">
        <f>VLOOKUP($A10,Sheet1!$A$1:$U$240,15,0)</f>
        <v>OFF-BI-10002412</v>
      </c>
      <c r="E10" s="2" t="str">
        <f>VLOOKUP($A10,Sheet1!$A$1:$U$240,16,0)</f>
        <v>Office Supplies</v>
      </c>
      <c r="F10" s="2" t="str">
        <f>VLOOKUP($A10,Sheet1!$A$1:$U$240,18,0)</f>
        <v>Wilson Jones “Snap” Scratch Pad Binder Tool for Ring Binders</v>
      </c>
      <c r="G10" s="2">
        <f>VLOOKUP($A10,Sheet1!$A$1:$U$240,21,0)</f>
        <v>10.44</v>
      </c>
      <c r="H10" s="2">
        <f>VLOOKUP($A10,Sheet1!$A$1:$U$240,19,0)</f>
        <v>4</v>
      </c>
      <c r="I10" s="2" t="str">
        <f>VLOOKUP($A10,Sheet1!$A$1:$U$240,7,0)</f>
        <v>Same Day</v>
      </c>
    </row>
    <row r="11" spans="1:9" x14ac:dyDescent="0.35">
      <c r="A11" s="3" t="s">
        <v>1279</v>
      </c>
      <c r="B11" s="2" t="str">
        <f>VLOOKUP($A11,Sheet1!$A$1:$U$240,13,0)</f>
        <v>Georgia</v>
      </c>
      <c r="C11" s="2" t="str">
        <f>VLOOKUP($A11,Sheet1!$A$1:$U$240,8,0)</f>
        <v>CM-12385</v>
      </c>
      <c r="D11" s="2" t="str">
        <f>VLOOKUP($A11,Sheet1!$A$1:$U$240,15,0)</f>
        <v>OFF-AR-10001662</v>
      </c>
      <c r="E11" s="2" t="str">
        <f>VLOOKUP($A11,Sheet1!$A$1:$U$240,16,0)</f>
        <v>Office Supplies</v>
      </c>
      <c r="F11" s="2" t="str">
        <f>VLOOKUP($A11,Sheet1!$A$1:$U$240,18,0)</f>
        <v>Rogers Handheld Barrel Pencil Sharpener</v>
      </c>
      <c r="G11" s="2">
        <f>VLOOKUP($A11,Sheet1!$A$1:$U$240,21,0)</f>
        <v>0.73980000000000001</v>
      </c>
      <c r="H11" s="2">
        <f>VLOOKUP($A11,Sheet1!$A$1:$U$240,19,0)</f>
        <v>1</v>
      </c>
      <c r="I11" s="2" t="str">
        <f>VLOOKUP($A11,Sheet1!$A$1:$U$240,7,0)</f>
        <v>Standard Class</v>
      </c>
    </row>
    <row r="12" spans="1:9" x14ac:dyDescent="0.35">
      <c r="A12" s="3" t="s">
        <v>1285</v>
      </c>
      <c r="B12" s="2" t="str">
        <f>VLOOKUP($A12,Sheet1!$A$1:$U$240,13,0)</f>
        <v>Missouri</v>
      </c>
      <c r="C12" s="2" t="str">
        <f>VLOOKUP($A12,Sheet1!$A$1:$U$240,8,0)</f>
        <v>LS-17245</v>
      </c>
      <c r="D12" s="2" t="str">
        <f>VLOOKUP($A12,Sheet1!$A$1:$U$240,15,0)</f>
        <v>FUR-FU-10001290</v>
      </c>
      <c r="E12" s="2" t="str">
        <f>VLOOKUP($A12,Sheet1!$A$1:$U$240,16,0)</f>
        <v>Furniture</v>
      </c>
      <c r="F12" s="2" t="str">
        <f>VLOOKUP($A12,Sheet1!$A$1:$U$240,18,0)</f>
        <v>Executive Impressions Supervisor Wall Clock</v>
      </c>
      <c r="G12" s="2">
        <f>VLOOKUP($A12,Sheet1!$A$1:$U$240,21,0)</f>
        <v>40.415999999999997</v>
      </c>
      <c r="H12" s="2">
        <f>VLOOKUP($A12,Sheet1!$A$1:$U$240,19,0)</f>
        <v>3</v>
      </c>
      <c r="I12" s="2" t="str">
        <f>VLOOKUP($A12,Sheet1!$A$1:$U$240,7,0)</f>
        <v>First Class</v>
      </c>
    </row>
    <row r="13" spans="1:9" x14ac:dyDescent="0.35">
      <c r="A13" s="3" t="s">
        <v>1291</v>
      </c>
      <c r="B13" s="2" t="str">
        <f>VLOOKUP($A13,Sheet1!$A$1:$U$240,13,0)</f>
        <v>Ohio</v>
      </c>
      <c r="C13" s="2" t="str">
        <f>VLOOKUP($A13,Sheet1!$A$1:$U$240,8,0)</f>
        <v>LF-17185</v>
      </c>
      <c r="D13" s="2" t="str">
        <f>VLOOKUP($A13,Sheet1!$A$1:$U$240,15,0)</f>
        <v>OFF-AR-10002053</v>
      </c>
      <c r="E13" s="2" t="str">
        <f>VLOOKUP($A13,Sheet1!$A$1:$U$240,16,0)</f>
        <v>Office Supplies</v>
      </c>
      <c r="F13" s="2" t="str">
        <f>VLOOKUP($A13,Sheet1!$A$1:$U$240,18,0)</f>
        <v>Premium Writing Pencils, Soft, #2 by Central Association for the Blind</v>
      </c>
      <c r="G13" s="2">
        <f>VLOOKUP($A13,Sheet1!$A$1:$U$240,21,0)</f>
        <v>0.71519999999999995</v>
      </c>
      <c r="H13" s="2">
        <f>VLOOKUP($A13,Sheet1!$A$1:$U$240,19,0)</f>
        <v>3</v>
      </c>
      <c r="I13" s="2" t="str">
        <f>VLOOKUP($A13,Sheet1!$A$1:$U$240,7,0)</f>
        <v>First Class</v>
      </c>
    </row>
    <row r="14" spans="1:9" x14ac:dyDescent="0.35">
      <c r="A14" s="3" t="s">
        <v>1292</v>
      </c>
      <c r="B14" s="2" t="str">
        <f>VLOOKUP($A14,Sheet1!$A$1:$U$240,13,0)</f>
        <v>California</v>
      </c>
      <c r="C14" s="2" t="str">
        <f>VLOOKUP($A14,Sheet1!$A$1:$U$240,8,0)</f>
        <v>BN-11515</v>
      </c>
      <c r="D14" s="2" t="str">
        <f>VLOOKUP($A14,Sheet1!$A$1:$U$240,15,0)</f>
        <v>OFF-AR-10003811</v>
      </c>
      <c r="E14" s="2" t="str">
        <f>VLOOKUP($A14,Sheet1!$A$1:$U$240,16,0)</f>
        <v>Office Supplies</v>
      </c>
      <c r="F14" s="2" t="str">
        <f>VLOOKUP($A14,Sheet1!$A$1:$U$240,18,0)</f>
        <v>Newell 327</v>
      </c>
      <c r="G14" s="2">
        <f>VLOOKUP($A14,Sheet1!$A$1:$U$240,21,0)</f>
        <v>1.7901</v>
      </c>
      <c r="H14" s="2">
        <f>VLOOKUP($A14,Sheet1!$A$1:$U$240,19,0)</f>
        <v>3</v>
      </c>
      <c r="I14" s="2" t="str">
        <f>VLOOKUP($A14,Sheet1!$A$1:$U$240,7,0)</f>
        <v>Standard Class</v>
      </c>
    </row>
    <row r="16" spans="1:9" x14ac:dyDescent="0.35">
      <c r="B16">
        <f>MATCH(B$18,Sheet1!$A$1:$U$1,0)</f>
        <v>2</v>
      </c>
      <c r="C16">
        <f>MATCH(C$18,Sheet1!$A$1:$U$1,0)</f>
        <v>10</v>
      </c>
      <c r="D16">
        <f>MATCH(D$18,Sheet1!$A$1:$U$1,0)</f>
        <v>16</v>
      </c>
      <c r="E16">
        <f>MATCH(E$18,Sheet1!$A$1:$U$1,0)</f>
        <v>17</v>
      </c>
      <c r="F16">
        <f>MATCH(F$18,Sheet1!$A$1:$U$1,0)</f>
        <v>6</v>
      </c>
      <c r="G16">
        <f>MATCH(G$18,Sheet1!$A$1:$U$1,0)</f>
        <v>21</v>
      </c>
      <c r="H16">
        <f>MATCH(H$18,Sheet1!$A$1:$U$1,0)</f>
        <v>19</v>
      </c>
      <c r="I16">
        <f>MATCH(I$18,Sheet1!$A$1:$U$1,0)</f>
        <v>9</v>
      </c>
    </row>
    <row r="18" spans="1:10" x14ac:dyDescent="0.35">
      <c r="A18" s="3" t="s">
        <v>0</v>
      </c>
      <c r="B18" s="3" t="s">
        <v>12</v>
      </c>
      <c r="C18" s="3" t="s">
        <v>7</v>
      </c>
      <c r="D18" s="3" t="s">
        <v>14</v>
      </c>
      <c r="E18" s="3" t="s">
        <v>15</v>
      </c>
      <c r="F18" s="3" t="s">
        <v>17</v>
      </c>
      <c r="G18" s="3" t="s">
        <v>20</v>
      </c>
      <c r="H18" s="3" t="s">
        <v>18</v>
      </c>
      <c r="I18" s="3" t="s">
        <v>6</v>
      </c>
      <c r="J18" s="4" t="s">
        <v>1305</v>
      </c>
    </row>
    <row r="19" spans="1:10" x14ac:dyDescent="0.35">
      <c r="A19" s="3" t="s">
        <v>46</v>
      </c>
      <c r="B19" t="str">
        <f>VLOOKUP($A19,Sheet1!$A$1:$U$240,MATCH(B$18,Sheet1!$A$1:$U$1,0),0)</f>
        <v>South</v>
      </c>
      <c r="C19" t="str">
        <f>VLOOKUP($A19,Sheet1!$A$1:$U$240,MATCH(C$18,Sheet1!$A$1:$U$1,0),0)</f>
        <v>Consumer</v>
      </c>
      <c r="D19" t="str">
        <f>VLOOKUP($A19,Sheet1!$A$1:$U$240,MATCH(D$18,Sheet1!$A$1:$U$1,0),0)</f>
        <v>Furniture</v>
      </c>
      <c r="E19" t="str">
        <f>VLOOKUP($A19,Sheet1!$A$1:$U$240,MATCH(E$18,Sheet1!$A$1:$U$1,0),0)</f>
        <v>Tables</v>
      </c>
      <c r="F19">
        <f>VLOOKUP($A19,Sheet1!$A$1:$U$240,MATCH(F$18,Sheet1!$A$1:$U$1,0),0)</f>
        <v>957.57749999999999</v>
      </c>
      <c r="G19">
        <f>VLOOKUP($A19,Sheet1!$A$1:$U$240,MATCH(G$18,Sheet1!$A$1:$U$1,0),0)</f>
        <v>-383.03100000000001</v>
      </c>
      <c r="H19">
        <f>VLOOKUP($A19,Sheet1!$A$1:$U$240,MATCH(H$18,Sheet1!$A$1:$U$1,0),0)</f>
        <v>5</v>
      </c>
      <c r="I19" t="str">
        <f>VLOOKUP($A19,Sheet1!$A$1:$U$240,MATCH(I$18,Sheet1!$A$1:$U$1,0),0)</f>
        <v>Sean O'Donnell</v>
      </c>
      <c r="J19">
        <f>MATCH(A19,Sheet1!A:A,0)</f>
        <v>4</v>
      </c>
    </row>
    <row r="20" spans="1:10" x14ac:dyDescent="0.35">
      <c r="A20" s="3" t="s">
        <v>56</v>
      </c>
      <c r="B20" t="str">
        <f>VLOOKUP($A20,Sheet1!$A$1:$U$240,MATCH(B$18,Sheet1!$A$1:$U$1,0),0)</f>
        <v>West</v>
      </c>
      <c r="C20" t="str">
        <f>VLOOKUP($A20,Sheet1!$A$1:$U$240,MATCH(C$18,Sheet1!$A$1:$U$1,0),0)</f>
        <v>Consumer</v>
      </c>
      <c r="D20" t="str">
        <f>VLOOKUP($A20,Sheet1!$A$1:$U$240,MATCH(D$18,Sheet1!$A$1:$U$1,0),0)</f>
        <v>Furniture</v>
      </c>
      <c r="E20" t="str">
        <f>VLOOKUP($A20,Sheet1!$A$1:$U$240,MATCH(E$18,Sheet1!$A$1:$U$1,0),0)</f>
        <v>Furnishings</v>
      </c>
      <c r="F20">
        <f>VLOOKUP($A20,Sheet1!$A$1:$U$240,MATCH(F$18,Sheet1!$A$1:$U$1,0),0)</f>
        <v>48.86</v>
      </c>
      <c r="G20">
        <f>VLOOKUP($A20,Sheet1!$A$1:$U$240,MATCH(G$18,Sheet1!$A$1:$U$1,0),0)</f>
        <v>14.1694</v>
      </c>
      <c r="H20">
        <f>VLOOKUP($A20,Sheet1!$A$1:$U$240,MATCH(H$18,Sheet1!$A$1:$U$1,0),0)</f>
        <v>7</v>
      </c>
      <c r="I20" t="str">
        <f>VLOOKUP($A20,Sheet1!$A$1:$U$240,MATCH(I$18,Sheet1!$A$1:$U$1,0),0)</f>
        <v>Brosina Hoffman</v>
      </c>
      <c r="J20">
        <f>MATCH(A20,Sheet1!A:A,0)</f>
        <v>5</v>
      </c>
    </row>
    <row r="21" spans="1:10" x14ac:dyDescent="0.35">
      <c r="A21" s="3" t="s">
        <v>69</v>
      </c>
      <c r="B21" t="str">
        <f>VLOOKUP($A21,Sheet1!$A$1:$U$240,MATCH(B$18,Sheet1!$A$1:$U$1,0),0)</f>
        <v>South</v>
      </c>
      <c r="C21" t="str">
        <f>VLOOKUP($A21,Sheet1!$A$1:$U$240,MATCH(C$18,Sheet1!$A$1:$U$1,0),0)</f>
        <v>Consumer</v>
      </c>
      <c r="D21" t="str">
        <f>VLOOKUP($A21,Sheet1!$A$1:$U$240,MATCH(D$18,Sheet1!$A$1:$U$1,0),0)</f>
        <v>Office Supplies</v>
      </c>
      <c r="E21" t="str">
        <f>VLOOKUP($A21,Sheet1!$A$1:$U$240,MATCH(E$18,Sheet1!$A$1:$U$1,0),0)</f>
        <v>Paper</v>
      </c>
      <c r="F21">
        <f>VLOOKUP($A21,Sheet1!$A$1:$U$240,MATCH(F$18,Sheet1!$A$1:$U$1,0),0)</f>
        <v>15.552</v>
      </c>
      <c r="G21">
        <f>VLOOKUP($A21,Sheet1!$A$1:$U$240,MATCH(G$18,Sheet1!$A$1:$U$1,0),0)</f>
        <v>5.4432</v>
      </c>
      <c r="H21">
        <f>VLOOKUP($A21,Sheet1!$A$1:$U$240,MATCH(H$18,Sheet1!$A$1:$U$1,0),0)</f>
        <v>3</v>
      </c>
      <c r="I21" t="str">
        <f>VLOOKUP($A21,Sheet1!$A$1:$U$240,MATCH(I$18,Sheet1!$A$1:$U$1,0),0)</f>
        <v>Andrew Allen</v>
      </c>
      <c r="J21">
        <f>MATCH(A21,Sheet1!A:A,0)</f>
        <v>6</v>
      </c>
    </row>
    <row r="22" spans="1:10" x14ac:dyDescent="0.35">
      <c r="A22" s="3" t="s">
        <v>597</v>
      </c>
      <c r="B22" t="str">
        <f>VLOOKUP($A22,Sheet1!$A$1:$U$240,MATCH(B$18,Sheet1!$A$1:$U$1,0),0)</f>
        <v>East</v>
      </c>
      <c r="C22" t="str">
        <f>VLOOKUP($A22,Sheet1!$A$1:$U$240,MATCH(C$18,Sheet1!$A$1:$U$1,0),0)</f>
        <v>Consumer</v>
      </c>
      <c r="D22" t="str">
        <f>VLOOKUP($A22,Sheet1!$A$1:$U$240,MATCH(D$18,Sheet1!$A$1:$U$1,0),0)</f>
        <v>Office Supplies</v>
      </c>
      <c r="E22" t="str">
        <f>VLOOKUP($A22,Sheet1!$A$1:$U$240,MATCH(E$18,Sheet1!$A$1:$U$1,0),0)</f>
        <v>Art</v>
      </c>
      <c r="F22">
        <f>VLOOKUP($A22,Sheet1!$A$1:$U$240,MATCH(F$18,Sheet1!$A$1:$U$1,0),0)</f>
        <v>7.4080000000000004</v>
      </c>
      <c r="G22">
        <f>VLOOKUP($A22,Sheet1!$A$1:$U$240,MATCH(G$18,Sheet1!$A$1:$U$1,0),0)</f>
        <v>1.2038</v>
      </c>
      <c r="H22">
        <f>VLOOKUP($A22,Sheet1!$A$1:$U$240,MATCH(H$18,Sheet1!$A$1:$U$1,0),0)</f>
        <v>2</v>
      </c>
      <c r="I22" t="str">
        <f>VLOOKUP($A22,Sheet1!$A$1:$U$240,MATCH(I$18,Sheet1!$A$1:$U$1,0),0)</f>
        <v>Cassandra Brandow</v>
      </c>
      <c r="J22">
        <f>MATCH(A22,Sheet1!A:A,0)</f>
        <v>96</v>
      </c>
    </row>
    <row r="23" spans="1:10" x14ac:dyDescent="0.35">
      <c r="A23" s="3" t="s">
        <v>947</v>
      </c>
      <c r="B23" t="str">
        <f>VLOOKUP($A23,Sheet1!$A$1:$U$240,MATCH(B$18,Sheet1!$A$1:$U$1,0),0)</f>
        <v>East</v>
      </c>
      <c r="C23" t="str">
        <f>VLOOKUP($A23,Sheet1!$A$1:$U$240,MATCH(C$18,Sheet1!$A$1:$U$1,0),0)</f>
        <v>Consumer</v>
      </c>
      <c r="D23" t="str">
        <f>VLOOKUP($A23,Sheet1!$A$1:$U$240,MATCH(D$18,Sheet1!$A$1:$U$1,0),0)</f>
        <v>Office Supplies</v>
      </c>
      <c r="E23" t="str">
        <f>VLOOKUP($A23,Sheet1!$A$1:$U$240,MATCH(E$18,Sheet1!$A$1:$U$1,0),0)</f>
        <v>Labels</v>
      </c>
      <c r="F23">
        <f>VLOOKUP($A23,Sheet1!$A$1:$U$240,MATCH(F$18,Sheet1!$A$1:$U$1,0),0)</f>
        <v>20.7</v>
      </c>
      <c r="G23">
        <f>VLOOKUP($A23,Sheet1!$A$1:$U$240,MATCH(G$18,Sheet1!$A$1:$U$1,0),0)</f>
        <v>9.9359999999999999</v>
      </c>
      <c r="H23">
        <f>VLOOKUP($A23,Sheet1!$A$1:$U$240,MATCH(H$18,Sheet1!$A$1:$U$1,0),0)</f>
        <v>2</v>
      </c>
      <c r="I23" t="str">
        <f>VLOOKUP($A23,Sheet1!$A$1:$U$240,MATCH(I$18,Sheet1!$A$1:$U$1,0),0)</f>
        <v>Katrina Willman</v>
      </c>
      <c r="J23">
        <f>MATCH(A23,Sheet1!A:A,0)</f>
        <v>165</v>
      </c>
    </row>
    <row r="24" spans="1:10" x14ac:dyDescent="0.35">
      <c r="A24" s="3" t="s">
        <v>952</v>
      </c>
      <c r="B24" t="str">
        <f>VLOOKUP($A24,Sheet1!$A$1:$U$240,MATCH(B$18,Sheet1!$A$1:$U$1,0),0)</f>
        <v>West</v>
      </c>
      <c r="C24" t="str">
        <f>VLOOKUP($A24,Sheet1!$A$1:$U$240,MATCH(C$18,Sheet1!$A$1:$U$1,0),0)</f>
        <v>Consumer</v>
      </c>
      <c r="D24" t="str">
        <f>VLOOKUP($A24,Sheet1!$A$1:$U$240,MATCH(D$18,Sheet1!$A$1:$U$1,0),0)</f>
        <v>Office Supplies</v>
      </c>
      <c r="E24" t="str">
        <f>VLOOKUP($A24,Sheet1!$A$1:$U$240,MATCH(E$18,Sheet1!$A$1:$U$1,0),0)</f>
        <v>Storage</v>
      </c>
      <c r="F24">
        <f>VLOOKUP($A24,Sheet1!$A$1:$U$240,MATCH(F$18,Sheet1!$A$1:$U$1,0),0)</f>
        <v>211.96</v>
      </c>
      <c r="G24">
        <f>VLOOKUP($A24,Sheet1!$A$1:$U$240,MATCH(G$18,Sheet1!$A$1:$U$1,0),0)</f>
        <v>8.4784000000000006</v>
      </c>
      <c r="H24">
        <f>VLOOKUP($A24,Sheet1!$A$1:$U$240,MATCH(H$18,Sheet1!$A$1:$U$1,0),0)</f>
        <v>4</v>
      </c>
      <c r="I24" t="str">
        <f>VLOOKUP($A24,Sheet1!$A$1:$U$240,MATCH(I$18,Sheet1!$A$1:$U$1,0),0)</f>
        <v>Julia Dunbar</v>
      </c>
      <c r="J24">
        <f>MATCH(A24,Sheet1!A:A,0)</f>
        <v>166</v>
      </c>
    </row>
    <row r="25" spans="1:10" x14ac:dyDescent="0.35">
      <c r="A25" s="3" t="s">
        <v>955</v>
      </c>
      <c r="B25" t="str">
        <f>VLOOKUP($A25,Sheet1!$A$1:$U$240,MATCH(B$18,Sheet1!$A$1:$U$1,0),0)</f>
        <v>East</v>
      </c>
      <c r="C25" t="str">
        <f>VLOOKUP($A25,Sheet1!$A$1:$U$240,MATCH(C$18,Sheet1!$A$1:$U$1,0),0)</f>
        <v>Corporate</v>
      </c>
      <c r="D25" t="str">
        <f>VLOOKUP($A25,Sheet1!$A$1:$U$240,MATCH(D$18,Sheet1!$A$1:$U$1,0),0)</f>
        <v>Office Supplies</v>
      </c>
      <c r="E25" t="str">
        <f>VLOOKUP($A25,Sheet1!$A$1:$U$240,MATCH(E$18,Sheet1!$A$1:$U$1,0),0)</f>
        <v>Binders</v>
      </c>
      <c r="F25">
        <f>VLOOKUP($A25,Sheet1!$A$1:$U$240,MATCH(F$18,Sheet1!$A$1:$U$1,0),0)</f>
        <v>23.2</v>
      </c>
      <c r="G25">
        <f>VLOOKUP($A25,Sheet1!$A$1:$U$240,MATCH(G$18,Sheet1!$A$1:$U$1,0),0)</f>
        <v>10.44</v>
      </c>
      <c r="H25">
        <f>VLOOKUP($A25,Sheet1!$A$1:$U$240,MATCH(H$18,Sheet1!$A$1:$U$1,0),0)</f>
        <v>4</v>
      </c>
      <c r="I25" t="str">
        <f>VLOOKUP($A25,Sheet1!$A$1:$U$240,MATCH(I$18,Sheet1!$A$1:$U$1,0),0)</f>
        <v>Michael Kennedy</v>
      </c>
      <c r="J25">
        <f>MATCH(A25,Sheet1!A:A,0)</f>
        <v>167</v>
      </c>
    </row>
    <row r="26" spans="1:10" x14ac:dyDescent="0.35">
      <c r="A26" s="3" t="s">
        <v>1279</v>
      </c>
      <c r="B26" t="str">
        <f>VLOOKUP($A26,Sheet1!$A$1:$U$240,MATCH(B$18,Sheet1!$A$1:$U$1,0),0)</f>
        <v>South</v>
      </c>
      <c r="C26" t="str">
        <f>VLOOKUP($A26,Sheet1!$A$1:$U$240,MATCH(C$18,Sheet1!$A$1:$U$1,0),0)</f>
        <v>Consumer</v>
      </c>
      <c r="D26" t="str">
        <f>VLOOKUP($A26,Sheet1!$A$1:$U$240,MATCH(D$18,Sheet1!$A$1:$U$1,0),0)</f>
        <v>Office Supplies</v>
      </c>
      <c r="E26" t="str">
        <f>VLOOKUP($A26,Sheet1!$A$1:$U$240,MATCH(E$18,Sheet1!$A$1:$U$1,0),0)</f>
        <v>Art</v>
      </c>
      <c r="F26">
        <f>VLOOKUP($A26,Sheet1!$A$1:$U$240,MATCH(F$18,Sheet1!$A$1:$U$1,0),0)</f>
        <v>2.74</v>
      </c>
      <c r="G26">
        <f>VLOOKUP($A26,Sheet1!$A$1:$U$240,MATCH(G$18,Sheet1!$A$1:$U$1,0),0)</f>
        <v>0.73980000000000001</v>
      </c>
      <c r="H26">
        <f>VLOOKUP($A26,Sheet1!$A$1:$U$240,MATCH(H$18,Sheet1!$A$1:$U$1,0),0)</f>
        <v>1</v>
      </c>
      <c r="I26" t="str">
        <f>VLOOKUP($A26,Sheet1!$A$1:$U$240,MATCH(I$18,Sheet1!$A$1:$U$1,0),0)</f>
        <v>Christopher Martinez</v>
      </c>
      <c r="J26">
        <f>MATCH(A26,Sheet1!A:A,0)</f>
        <v>235</v>
      </c>
    </row>
    <row r="27" spans="1:10" x14ac:dyDescent="0.35">
      <c r="A27" s="3" t="s">
        <v>1285</v>
      </c>
      <c r="B27" t="str">
        <f>VLOOKUP($A27,Sheet1!$A$1:$U$240,MATCH(B$18,Sheet1!$A$1:$U$1,0),0)</f>
        <v>Central</v>
      </c>
      <c r="C27" t="str">
        <f>VLOOKUP($A27,Sheet1!$A$1:$U$240,MATCH(C$18,Sheet1!$A$1:$U$1,0),0)</f>
        <v>Consumer</v>
      </c>
      <c r="D27" t="str">
        <f>VLOOKUP($A27,Sheet1!$A$1:$U$240,MATCH(D$18,Sheet1!$A$1:$U$1,0),0)</f>
        <v>Furniture</v>
      </c>
      <c r="E27" t="str">
        <f>VLOOKUP($A27,Sheet1!$A$1:$U$240,MATCH(E$18,Sheet1!$A$1:$U$1,0),0)</f>
        <v>Furnishings</v>
      </c>
      <c r="F27">
        <f>VLOOKUP($A27,Sheet1!$A$1:$U$240,MATCH(F$18,Sheet1!$A$1:$U$1,0),0)</f>
        <v>126.3</v>
      </c>
      <c r="G27">
        <f>VLOOKUP($A27,Sheet1!$A$1:$U$240,MATCH(G$18,Sheet1!$A$1:$U$1,0),0)</f>
        <v>40.415999999999997</v>
      </c>
      <c r="H27">
        <f>VLOOKUP($A27,Sheet1!$A$1:$U$240,MATCH(H$18,Sheet1!$A$1:$U$1,0),0)</f>
        <v>3</v>
      </c>
      <c r="I27" t="str">
        <f>VLOOKUP($A27,Sheet1!$A$1:$U$240,MATCH(I$18,Sheet1!$A$1:$U$1,0),0)</f>
        <v>Lynn Smith</v>
      </c>
      <c r="J27">
        <f>MATCH(A27,Sheet1!A:A,0)</f>
        <v>236</v>
      </c>
    </row>
    <row r="28" spans="1:10" x14ac:dyDescent="0.35">
      <c r="A28" s="3" t="s">
        <v>1291</v>
      </c>
      <c r="B28" t="str">
        <f>VLOOKUP($A28,Sheet1!$A$1:$U$240,MATCH(B$18,Sheet1!$A$1:$U$1,0),0)</f>
        <v>East</v>
      </c>
      <c r="C28" t="str">
        <f>VLOOKUP($A28,Sheet1!$A$1:$U$240,MATCH(C$18,Sheet1!$A$1:$U$1,0),0)</f>
        <v>Consumer</v>
      </c>
      <c r="D28" t="str">
        <f>VLOOKUP($A28,Sheet1!$A$1:$U$240,MATCH(D$18,Sheet1!$A$1:$U$1,0),0)</f>
        <v>Office Supplies</v>
      </c>
      <c r="E28" t="str">
        <f>VLOOKUP($A28,Sheet1!$A$1:$U$240,MATCH(E$18,Sheet1!$A$1:$U$1,0),0)</f>
        <v>Art</v>
      </c>
      <c r="F28">
        <f>VLOOKUP($A28,Sheet1!$A$1:$U$240,MATCH(F$18,Sheet1!$A$1:$U$1,0),0)</f>
        <v>7.1520000000000001</v>
      </c>
      <c r="G28">
        <f>VLOOKUP($A28,Sheet1!$A$1:$U$240,MATCH(G$18,Sheet1!$A$1:$U$1,0),0)</f>
        <v>0.71519999999999995</v>
      </c>
      <c r="H28">
        <f>VLOOKUP($A28,Sheet1!$A$1:$U$240,MATCH(H$18,Sheet1!$A$1:$U$1,0),0)</f>
        <v>3</v>
      </c>
      <c r="I28" t="str">
        <f>VLOOKUP($A28,Sheet1!$A$1:$U$240,MATCH(I$18,Sheet1!$A$1:$U$1,0),0)</f>
        <v>Luke Foster</v>
      </c>
      <c r="J28">
        <f>MATCH(A28,Sheet1!A:A,0)</f>
        <v>237</v>
      </c>
    </row>
    <row r="29" spans="1:10" x14ac:dyDescent="0.35">
      <c r="A29" s="3" t="s">
        <v>1292</v>
      </c>
      <c r="B29" t="str">
        <f>VLOOKUP($A29,Sheet1!$A$1:$U$240,MATCH(B$18,Sheet1!$A$1:$U$1,0),0)</f>
        <v>West</v>
      </c>
      <c r="C29" t="str">
        <f>VLOOKUP($A29,Sheet1!$A$1:$U$240,MATCH(C$18,Sheet1!$A$1:$U$1,0),0)</f>
        <v>Consumer</v>
      </c>
      <c r="D29" t="str">
        <f>VLOOKUP($A29,Sheet1!$A$1:$U$240,MATCH(D$18,Sheet1!$A$1:$U$1,0),0)</f>
        <v>Office Supplies</v>
      </c>
      <c r="E29" t="str">
        <f>VLOOKUP($A29,Sheet1!$A$1:$U$240,MATCH(E$18,Sheet1!$A$1:$U$1,0),0)</f>
        <v>Art</v>
      </c>
      <c r="F29">
        <f>VLOOKUP($A29,Sheet1!$A$1:$U$240,MATCH(F$18,Sheet1!$A$1:$U$1,0),0)</f>
        <v>6.63</v>
      </c>
      <c r="G29">
        <f>VLOOKUP($A29,Sheet1!$A$1:$U$240,MATCH(G$18,Sheet1!$A$1:$U$1,0),0)</f>
        <v>1.7901</v>
      </c>
      <c r="H29">
        <f>VLOOKUP($A29,Sheet1!$A$1:$U$240,MATCH(H$18,Sheet1!$A$1:$U$1,0),0)</f>
        <v>3</v>
      </c>
      <c r="I29" t="str">
        <f>VLOOKUP($A29,Sheet1!$A$1:$U$240,MATCH(I$18,Sheet1!$A$1:$U$1,0),0)</f>
        <v>Bradley Nguyen</v>
      </c>
      <c r="J29">
        <f>MATCH(A29,Sheet1!A:A,0)</f>
        <v>238</v>
      </c>
    </row>
    <row r="32" spans="1:10" x14ac:dyDescent="0.35">
      <c r="A32" s="5" t="s">
        <v>1306</v>
      </c>
      <c r="B32" t="s">
        <v>1307</v>
      </c>
    </row>
    <row r="33" spans="1:5" x14ac:dyDescent="0.35">
      <c r="A33" s="5" t="s">
        <v>1308</v>
      </c>
      <c r="B33" t="s">
        <v>1309</v>
      </c>
    </row>
    <row r="35" spans="1:5" x14ac:dyDescent="0.35">
      <c r="E35" t="e">
        <f>HLOOKUP(E19,Sheet1!$Q:$T,3,0)</f>
        <v>#N/A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35676-7345-441F-8B01-35C18693CEDF}">
  <dimension ref="B3:L13"/>
  <sheetViews>
    <sheetView workbookViewId="0"/>
  </sheetViews>
  <sheetFormatPr defaultRowHeight="14.5" x14ac:dyDescent="0.35"/>
  <cols>
    <col min="2" max="2" width="18.7265625" bestFit="1" customWidth="1"/>
  </cols>
  <sheetData>
    <row r="3" spans="2:12" x14ac:dyDescent="0.35">
      <c r="B3" s="3" t="s">
        <v>1310</v>
      </c>
      <c r="C3" t="s">
        <v>1316</v>
      </c>
      <c r="D3" t="s">
        <v>18</v>
      </c>
      <c r="E3" t="s">
        <v>1317</v>
      </c>
      <c r="G3" s="3" t="s">
        <v>1310</v>
      </c>
      <c r="H3" t="s">
        <v>1311</v>
      </c>
      <c r="I3" t="s">
        <v>1312</v>
      </c>
      <c r="J3" t="s">
        <v>1313</v>
      </c>
      <c r="K3" t="s">
        <v>1314</v>
      </c>
      <c r="L3" t="s">
        <v>1315</v>
      </c>
    </row>
    <row r="4" spans="2:12" x14ac:dyDescent="0.35">
      <c r="B4" t="s">
        <v>1311</v>
      </c>
      <c r="C4">
        <v>23</v>
      </c>
      <c r="D4">
        <v>21</v>
      </c>
      <c r="E4" t="s">
        <v>1318</v>
      </c>
      <c r="G4" t="s">
        <v>1316</v>
      </c>
      <c r="H4">
        <v>23</v>
      </c>
      <c r="I4">
        <v>12</v>
      </c>
      <c r="J4">
        <v>20</v>
      </c>
      <c r="K4">
        <v>11</v>
      </c>
      <c r="L4">
        <v>22</v>
      </c>
    </row>
    <row r="5" spans="2:12" x14ac:dyDescent="0.35">
      <c r="B5" t="s">
        <v>1312</v>
      </c>
      <c r="C5">
        <v>12</v>
      </c>
      <c r="D5">
        <v>24</v>
      </c>
      <c r="E5" t="s">
        <v>1319</v>
      </c>
      <c r="G5" t="s">
        <v>18</v>
      </c>
      <c r="H5">
        <v>21</v>
      </c>
      <c r="I5">
        <v>24</v>
      </c>
      <c r="J5">
        <v>30</v>
      </c>
      <c r="K5">
        <v>16</v>
      </c>
      <c r="L5" t="s">
        <v>1324</v>
      </c>
    </row>
    <row r="6" spans="2:12" x14ac:dyDescent="0.35">
      <c r="B6" t="s">
        <v>1313</v>
      </c>
      <c r="C6">
        <v>20</v>
      </c>
      <c r="D6">
        <v>30</v>
      </c>
      <c r="E6" t="s">
        <v>1320</v>
      </c>
      <c r="G6" t="s">
        <v>1317</v>
      </c>
      <c r="H6" t="s">
        <v>1318</v>
      </c>
      <c r="I6" t="s">
        <v>1319</v>
      </c>
      <c r="J6" t="s">
        <v>1320</v>
      </c>
      <c r="K6" t="s">
        <v>1321</v>
      </c>
      <c r="L6" t="s">
        <v>1322</v>
      </c>
    </row>
    <row r="7" spans="2:12" x14ac:dyDescent="0.35">
      <c r="B7" t="s">
        <v>1314</v>
      </c>
      <c r="C7">
        <v>11</v>
      </c>
      <c r="D7">
        <v>16</v>
      </c>
      <c r="E7" t="s">
        <v>1321</v>
      </c>
    </row>
    <row r="8" spans="2:12" x14ac:dyDescent="0.35">
      <c r="B8" t="s">
        <v>1315</v>
      </c>
      <c r="C8">
        <v>22</v>
      </c>
      <c r="D8">
        <v>22</v>
      </c>
      <c r="E8" t="s">
        <v>1322</v>
      </c>
    </row>
    <row r="12" spans="2:12" x14ac:dyDescent="0.35">
      <c r="B12" t="s">
        <v>1310</v>
      </c>
      <c r="C12" t="s">
        <v>1316</v>
      </c>
      <c r="D12" t="s">
        <v>1317</v>
      </c>
      <c r="E12" t="s">
        <v>1323</v>
      </c>
    </row>
    <row r="13" spans="2:12" x14ac:dyDescent="0.35">
      <c r="B13" t="s">
        <v>1311</v>
      </c>
      <c r="C13">
        <f>HLOOKUP(B13,$G$3:$L$6,2,0)</f>
        <v>23</v>
      </c>
      <c r="D13" t="str">
        <f>HLOOKUP(B13,$G$3:$L$6,4,0)</f>
        <v>Red</v>
      </c>
      <c r="E13">
        <f>HLOOKUP(B13,$G$3:$L$6,3,0)</f>
        <v>21</v>
      </c>
      <c r="G13" t="str">
        <f>VLOOKUP(B13,$B$3:$E$8,4,0)</f>
        <v>Red</v>
      </c>
    </row>
  </sheetData>
  <dataValidations count="1">
    <dataValidation type="list" allowBlank="1" showInputMessage="1" showErrorMessage="1" sqref="B13" xr:uid="{4BA7EF6F-EDF0-4E24-888E-799E723F40FB}">
      <formula1>$B$4:$B$8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43507-2A1B-46A4-A6A8-806F7015432E}">
  <dimension ref="B3:J21"/>
  <sheetViews>
    <sheetView tabSelected="1" workbookViewId="0">
      <selection activeCell="A3" sqref="A3"/>
    </sheetView>
  </sheetViews>
  <sheetFormatPr defaultRowHeight="14.5" x14ac:dyDescent="0.35"/>
  <cols>
    <col min="2" max="2" width="18.7265625" bestFit="1" customWidth="1"/>
    <col min="3" max="3" width="24.453125" bestFit="1" customWidth="1"/>
    <col min="4" max="4" width="21.90625" bestFit="1" customWidth="1"/>
    <col min="5" max="5" width="15.6328125" customWidth="1"/>
    <col min="6" max="6" width="14.26953125" customWidth="1"/>
  </cols>
  <sheetData>
    <row r="3" spans="2:10" x14ac:dyDescent="0.35">
      <c r="B3" s="3" t="s">
        <v>6</v>
      </c>
      <c r="C3" t="s">
        <v>1325</v>
      </c>
      <c r="D3" t="s">
        <v>1326</v>
      </c>
      <c r="E3" t="s">
        <v>1327</v>
      </c>
      <c r="F3" t="s">
        <v>1328</v>
      </c>
      <c r="G3" t="s">
        <v>1329</v>
      </c>
      <c r="H3" t="s">
        <v>1330</v>
      </c>
      <c r="I3" t="s">
        <v>1327</v>
      </c>
      <c r="J3" t="s">
        <v>1328</v>
      </c>
    </row>
    <row r="4" spans="2:10" x14ac:dyDescent="0.35">
      <c r="B4" t="s">
        <v>49</v>
      </c>
      <c r="C4" t="str">
        <f>LOWER(B4)</f>
        <v>sean o'donnell</v>
      </c>
      <c r="D4" t="str">
        <f>UPPER(B4)</f>
        <v>SEAN O'DONNELL</v>
      </c>
      <c r="E4" t="str">
        <f>LEFT(B4,G4-1)</f>
        <v>Sean</v>
      </c>
      <c r="F4" t="str">
        <f>RIGHT(B4,H4)</f>
        <v>O'Donnell</v>
      </c>
      <c r="G4">
        <f>FIND(" ",B4)</f>
        <v>5</v>
      </c>
      <c r="H4">
        <f>LEN(B4)-G4</f>
        <v>9</v>
      </c>
      <c r="I4" t="str">
        <f>LEFT(B4,FIND(" ",B4)-1)</f>
        <v>Sean</v>
      </c>
      <c r="J4" t="str">
        <f>RIGHT(B4,LEN(B4)-FIND(" ",B4))</f>
        <v>O'Donnell</v>
      </c>
    </row>
    <row r="5" spans="2:10" x14ac:dyDescent="0.35">
      <c r="B5" t="s">
        <v>58</v>
      </c>
      <c r="C5" t="str">
        <f t="shared" ref="C5:C14" si="0">LOWER(B5)</f>
        <v>brosina hoffman</v>
      </c>
      <c r="D5" t="str">
        <f t="shared" ref="D5:D14" si="1">UPPER(B5)</f>
        <v>BROSINA HOFFMAN</v>
      </c>
      <c r="E5" t="str">
        <f t="shared" ref="E5:E14" si="2">LEFT(B5,G5-1)</f>
        <v>Brosina</v>
      </c>
      <c r="F5" t="str">
        <f t="shared" ref="F5:F14" si="3">RIGHT(B5,H5)</f>
        <v>Hoffman</v>
      </c>
      <c r="G5">
        <f>FIND(" ",B5)</f>
        <v>8</v>
      </c>
      <c r="H5">
        <f t="shared" ref="H5:H14" si="4">LEN(B5)-G5</f>
        <v>7</v>
      </c>
      <c r="I5" t="str">
        <f t="shared" ref="I5:I14" si="5">LEFT(B5,FIND(" ",B5)-1)</f>
        <v>Brosina</v>
      </c>
      <c r="J5" t="str">
        <f t="shared" ref="J5:J14" si="6">RIGHT(B5,LEN(B5)-FIND(" ",B5))</f>
        <v>Hoffman</v>
      </c>
    </row>
    <row r="6" spans="2:10" x14ac:dyDescent="0.35">
      <c r="B6" t="s">
        <v>71</v>
      </c>
      <c r="C6" t="str">
        <f t="shared" si="0"/>
        <v>andrew allen</v>
      </c>
      <c r="D6" t="str">
        <f t="shared" si="1"/>
        <v>ANDREW ALLEN</v>
      </c>
      <c r="E6" t="str">
        <f t="shared" si="2"/>
        <v>Andrew</v>
      </c>
      <c r="F6" t="str">
        <f t="shared" si="3"/>
        <v>Allen</v>
      </c>
      <c r="G6">
        <f t="shared" ref="G6:G14" si="7">FIND(" ",B6)</f>
        <v>7</v>
      </c>
      <c r="H6">
        <f t="shared" si="4"/>
        <v>5</v>
      </c>
      <c r="I6" t="str">
        <f t="shared" si="5"/>
        <v>Andrew</v>
      </c>
      <c r="J6" t="str">
        <f t="shared" si="6"/>
        <v>Allen</v>
      </c>
    </row>
    <row r="7" spans="2:10" x14ac:dyDescent="0.35">
      <c r="B7" t="s">
        <v>599</v>
      </c>
      <c r="C7" t="str">
        <f t="shared" si="0"/>
        <v>cassandra brandow</v>
      </c>
      <c r="D7" t="str">
        <f t="shared" si="1"/>
        <v>CASSANDRA BRANDOW</v>
      </c>
      <c r="E7" t="str">
        <f t="shared" si="2"/>
        <v>Cassandra</v>
      </c>
      <c r="F7" t="str">
        <f t="shared" si="3"/>
        <v>Brandow</v>
      </c>
      <c r="G7">
        <f t="shared" si="7"/>
        <v>10</v>
      </c>
      <c r="H7">
        <f t="shared" si="4"/>
        <v>7</v>
      </c>
      <c r="I7" t="str">
        <f t="shared" si="5"/>
        <v>Cassandra</v>
      </c>
      <c r="J7" t="str">
        <f t="shared" si="6"/>
        <v>Brandow</v>
      </c>
    </row>
    <row r="8" spans="2:10" x14ac:dyDescent="0.35">
      <c r="B8" t="s">
        <v>949</v>
      </c>
      <c r="C8" t="str">
        <f t="shared" si="0"/>
        <v>katrina willman</v>
      </c>
      <c r="D8" t="str">
        <f t="shared" si="1"/>
        <v>KATRINA WILLMAN</v>
      </c>
      <c r="E8" t="str">
        <f t="shared" si="2"/>
        <v>Katrina</v>
      </c>
      <c r="F8" t="str">
        <f t="shared" si="3"/>
        <v>Willman</v>
      </c>
      <c r="G8">
        <f t="shared" si="7"/>
        <v>8</v>
      </c>
      <c r="H8">
        <f t="shared" si="4"/>
        <v>7</v>
      </c>
      <c r="I8" t="str">
        <f t="shared" si="5"/>
        <v>Katrina</v>
      </c>
      <c r="J8" t="str">
        <f t="shared" si="6"/>
        <v>Willman</v>
      </c>
    </row>
    <row r="9" spans="2:10" x14ac:dyDescent="0.35">
      <c r="B9" t="s">
        <v>954</v>
      </c>
      <c r="C9" t="str">
        <f t="shared" si="0"/>
        <v>julia dunbar</v>
      </c>
      <c r="D9" t="str">
        <f t="shared" si="1"/>
        <v>JULIA DUNBAR</v>
      </c>
      <c r="E9" t="str">
        <f t="shared" si="2"/>
        <v>Julia</v>
      </c>
      <c r="F9" t="str">
        <f t="shared" si="3"/>
        <v>Dunbar</v>
      </c>
      <c r="G9">
        <f t="shared" si="7"/>
        <v>6</v>
      </c>
      <c r="H9">
        <f t="shared" si="4"/>
        <v>6</v>
      </c>
      <c r="I9" t="str">
        <f t="shared" si="5"/>
        <v>Julia</v>
      </c>
      <c r="J9" t="str">
        <f t="shared" si="6"/>
        <v>Dunbar</v>
      </c>
    </row>
    <row r="10" spans="2:10" x14ac:dyDescent="0.35">
      <c r="B10" t="s">
        <v>958</v>
      </c>
      <c r="C10" t="str">
        <f t="shared" si="0"/>
        <v>michael kennedy</v>
      </c>
      <c r="D10" t="str">
        <f t="shared" si="1"/>
        <v>MICHAEL KENNEDY</v>
      </c>
      <c r="E10" t="str">
        <f t="shared" si="2"/>
        <v>Michael</v>
      </c>
      <c r="F10" t="str">
        <f t="shared" si="3"/>
        <v>Kennedy</v>
      </c>
      <c r="G10">
        <f t="shared" si="7"/>
        <v>8</v>
      </c>
      <c r="H10">
        <f t="shared" si="4"/>
        <v>7</v>
      </c>
      <c r="I10" t="str">
        <f t="shared" si="5"/>
        <v>Michael</v>
      </c>
      <c r="J10" t="str">
        <f t="shared" si="6"/>
        <v>Kennedy</v>
      </c>
    </row>
    <row r="11" spans="2:10" x14ac:dyDescent="0.35">
      <c r="B11" t="s">
        <v>1281</v>
      </c>
      <c r="C11" t="str">
        <f t="shared" si="0"/>
        <v>christopher martinez</v>
      </c>
      <c r="D11" t="str">
        <f t="shared" si="1"/>
        <v>CHRISTOPHER MARTINEZ</v>
      </c>
      <c r="E11" t="str">
        <f t="shared" si="2"/>
        <v>Christopher</v>
      </c>
      <c r="F11" t="str">
        <f t="shared" si="3"/>
        <v>Martinez</v>
      </c>
      <c r="G11">
        <f t="shared" si="7"/>
        <v>12</v>
      </c>
      <c r="H11">
        <f t="shared" si="4"/>
        <v>8</v>
      </c>
      <c r="I11" t="str">
        <f t="shared" si="5"/>
        <v>Christopher</v>
      </c>
      <c r="J11" t="str">
        <f t="shared" si="6"/>
        <v>Martinez</v>
      </c>
    </row>
    <row r="12" spans="2:10" x14ac:dyDescent="0.35">
      <c r="B12" t="s">
        <v>1287</v>
      </c>
      <c r="C12" t="str">
        <f t="shared" si="0"/>
        <v>lynn smith</v>
      </c>
      <c r="D12" t="str">
        <f t="shared" si="1"/>
        <v>LYNN SMITH</v>
      </c>
      <c r="E12" t="str">
        <f t="shared" si="2"/>
        <v>Lynn</v>
      </c>
      <c r="F12" t="str">
        <f t="shared" si="3"/>
        <v>Smith</v>
      </c>
      <c r="G12">
        <f t="shared" si="7"/>
        <v>5</v>
      </c>
      <c r="H12">
        <f t="shared" si="4"/>
        <v>5</v>
      </c>
      <c r="I12" t="str">
        <f t="shared" si="5"/>
        <v>Lynn</v>
      </c>
      <c r="J12" t="str">
        <f t="shared" si="6"/>
        <v>Smith</v>
      </c>
    </row>
    <row r="13" spans="2:10" x14ac:dyDescent="0.35">
      <c r="B13" t="s">
        <v>1057</v>
      </c>
      <c r="C13" t="str">
        <f t="shared" si="0"/>
        <v>luke foster</v>
      </c>
      <c r="D13" t="str">
        <f t="shared" si="1"/>
        <v>LUKE FOSTER</v>
      </c>
      <c r="E13" t="str">
        <f t="shared" si="2"/>
        <v>Luke</v>
      </c>
      <c r="F13" t="str">
        <f t="shared" si="3"/>
        <v>Foster</v>
      </c>
      <c r="G13">
        <f t="shared" si="7"/>
        <v>5</v>
      </c>
      <c r="H13">
        <f t="shared" si="4"/>
        <v>6</v>
      </c>
      <c r="I13" t="str">
        <f t="shared" si="5"/>
        <v>Luke</v>
      </c>
      <c r="J13" t="str">
        <f t="shared" si="6"/>
        <v>Foster</v>
      </c>
    </row>
    <row r="14" spans="2:10" x14ac:dyDescent="0.35">
      <c r="B14" t="s">
        <v>1294</v>
      </c>
      <c r="C14" t="str">
        <f t="shared" si="0"/>
        <v>bradley nguyen</v>
      </c>
      <c r="D14" t="str">
        <f t="shared" si="1"/>
        <v>BRADLEY NGUYEN</v>
      </c>
      <c r="E14" t="str">
        <f t="shared" si="2"/>
        <v>Bradley</v>
      </c>
      <c r="F14" t="str">
        <f t="shared" si="3"/>
        <v>Nguyen</v>
      </c>
      <c r="G14">
        <f t="shared" si="7"/>
        <v>8</v>
      </c>
      <c r="H14">
        <f t="shared" si="4"/>
        <v>6</v>
      </c>
      <c r="I14" t="str">
        <f t="shared" si="5"/>
        <v>Bradley</v>
      </c>
      <c r="J14" t="str">
        <f t="shared" si="6"/>
        <v>Nguyen</v>
      </c>
    </row>
    <row r="18" spans="3:6" x14ac:dyDescent="0.35">
      <c r="D18" t="s">
        <v>1327</v>
      </c>
      <c r="E18" t="s">
        <v>1331</v>
      </c>
      <c r="F18" t="s">
        <v>1328</v>
      </c>
    </row>
    <row r="19" spans="3:6" x14ac:dyDescent="0.35">
      <c r="C19" t="s">
        <v>1334</v>
      </c>
      <c r="D19" t="str">
        <f>MID(C19,1,FIND(" ",C19)-1)</f>
        <v>Yatin</v>
      </c>
      <c r="E19" t="str">
        <f>MID(C19,FIND(" ",C19)+1,FIND(" ",C19,FIND(" ",C19)+1)-FIND(" ",C19))</f>
        <v xml:space="preserve">sharma </v>
      </c>
      <c r="F19" t="str">
        <f>MID(C19,FIND(" ",C19,FIND(" ",C19)+1)+1,LEN(C19))</f>
        <v>Ji</v>
      </c>
    </row>
    <row r="20" spans="3:6" x14ac:dyDescent="0.35">
      <c r="C20" t="s">
        <v>1333</v>
      </c>
      <c r="D20" t="str">
        <f t="shared" ref="D20:D21" si="8">MID(C20,1,FIND(" ",C20)-1)</f>
        <v>Manu</v>
      </c>
      <c r="E20" t="str">
        <f t="shared" ref="E20:E21" si="9">MID(C20,FIND(" ",C20)+1,FIND(" ",C20,FIND(" ",C20)+1)-FIND(" ",C20))</f>
        <v xml:space="preserve">Kumar </v>
      </c>
      <c r="F20" t="str">
        <f t="shared" ref="F20:F21" si="10">MID(C20,FIND(" ",C20,FIND(" ",C20)+1)+1,LEN(C20))</f>
        <v>Sharama</v>
      </c>
    </row>
    <row r="21" spans="3:6" x14ac:dyDescent="0.35">
      <c r="C21" t="s">
        <v>1332</v>
      </c>
      <c r="D21" t="str">
        <f t="shared" si="8"/>
        <v>Manisha</v>
      </c>
      <c r="E21" t="str">
        <f t="shared" si="9"/>
        <v xml:space="preserve">K </v>
      </c>
      <c r="F21" t="str">
        <f t="shared" si="10"/>
        <v>Sharma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Vlookup</vt:lpstr>
      <vt:lpstr>Hlookup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Abhisheak Saraswat</dc:creator>
  <cp:lastModifiedBy>Abhisheak Saraswat</cp:lastModifiedBy>
  <dcterms:created xsi:type="dcterms:W3CDTF">2024-11-09T14:58:55Z</dcterms:created>
  <dcterms:modified xsi:type="dcterms:W3CDTF">2024-11-09T15:35:23Z</dcterms:modified>
</cp:coreProperties>
</file>