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hisek\Downloads\"/>
    </mc:Choice>
  </mc:AlternateContent>
  <xr:revisionPtr revIDLastSave="0" documentId="8_{29ABAC78-A9AD-4AEB-96EE-CE69755BAEE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otel_Name">Sheet3!$F$11:$F$12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nc8J9M6guGv/ii0tXd3iLYk57X+9103XNhg4VQEBJe0="/>
    </ext>
  </extLst>
</workbook>
</file>

<file path=xl/calcChain.xml><?xml version="1.0" encoding="utf-8"?>
<calcChain xmlns="http://schemas.openxmlformats.org/spreadsheetml/2006/main">
  <c r="C44" i="2" l="1"/>
  <c r="B44" i="2"/>
  <c r="C43" i="2"/>
  <c r="B43" i="2"/>
  <c r="B37" i="2"/>
  <c r="B36" i="2"/>
  <c r="C37" i="1"/>
  <c r="B37" i="1"/>
  <c r="B36" i="1"/>
  <c r="C36" i="1"/>
  <c r="B22" i="3"/>
  <c r="D43" i="2" l="1"/>
  <c r="D44" i="2"/>
  <c r="D36" i="1"/>
  <c r="D37" i="1"/>
  <c r="E43" i="2" l="1"/>
  <c r="A30" i="3" s="1"/>
  <c r="E36" i="1"/>
  <c r="C30" i="3" s="1"/>
  <c r="B35" i="3" l="1"/>
</calcChain>
</file>

<file path=xl/sharedStrings.xml><?xml version="1.0" encoding="utf-8"?>
<sst xmlns="http://schemas.openxmlformats.org/spreadsheetml/2006/main" count="144" uniqueCount="51">
  <si>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</si>
  <si>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</si>
  <si>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</si>
  <si>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</si>
  <si>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</si>
  <si>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</si>
  <si>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</si>
  <si>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</si>
  <si>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</si>
  <si>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</si>
  <si>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</si>
  <si>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</si>
  <si>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</si>
  <si>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</si>
  <si>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</si>
  <si>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</si>
  <si>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jan to apr</t>
  </si>
  <si>
    <t>Trip End Date</t>
  </si>
  <si>
    <t>apr to dec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</si>
  <si>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</si>
  <si>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</si>
  <si>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</si>
  <si>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</si>
  <si>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</si>
  <si>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</si>
  <si>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</si>
  <si>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</si>
  <si>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</si>
  <si>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</si>
  <si>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</si>
  <si>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</si>
  <si>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</si>
  <si>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</si>
  <si>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</si>
  <si>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</si>
  <si>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</si>
  <si>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</si>
  <si>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</si>
  <si>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</si>
  <si>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</si>
  <si>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</si>
  <si>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jan to june</t>
  </si>
  <si>
    <t>july to dec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</si>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</sst>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5" formatCode="d&quot;-&quot;mmm&quot;-&quot;yyyy"/>
    <numFmt numFmtId="167" formatCode="[$-F800]dddd\,\ mmmm\ dd\,\ yyyy"/>
  </numFmts>
  <fonts count="1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FFFF"/>
      <name val="Arial"/>
    </font>
    <font>
      <sz val="11"/>
      <color rgb="FFFFFFFF"/>
      <name val="Calibri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0"/>
      <name val="Arial"/>
    </font>
    <font>
      <sz val="10"/>
      <color theme="1"/>
      <name val="Arial"/>
    </font>
    <font>
      <sz val="10"/>
      <color theme="0"/>
      <name val="Arial"/>
    </font>
    <font>
      <sz val="11"/>
      <color theme="1"/>
      <name val="Impact"/>
      <family val="2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wrapText="1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7" fillId="2" borderId="5" xfId="0" applyFont="1" applyFill="1" applyBorder="1"/>
    <xf numFmtId="0" fontId="5" fillId="0" borderId="0" xfId="0" applyFont="1"/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wrapText="1"/>
    </xf>
    <xf numFmtId="164" fontId="6" fillId="4" borderId="0" xfId="0" applyNumberFormat="1" applyFont="1" applyFill="1" applyAlignment="1">
      <alignment horizontal="right" wrapText="1"/>
    </xf>
    <xf numFmtId="0" fontId="6" fillId="5" borderId="5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7" fillId="2" borderId="10" xfId="0" applyFont="1" applyFill="1" applyBorder="1"/>
    <xf numFmtId="15" fontId="5" fillId="4" borderId="6" xfId="0" applyNumberFormat="1" applyFont="1" applyFill="1" applyBorder="1"/>
    <xf numFmtId="15" fontId="5" fillId="3" borderId="6" xfId="0" applyNumberFormat="1" applyFont="1" applyFill="1" applyBorder="1"/>
    <xf numFmtId="3" fontId="6" fillId="4" borderId="4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6" fillId="6" borderId="9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5" fillId="0" borderId="15" xfId="0" applyFont="1" applyBorder="1"/>
    <xf numFmtId="15" fontId="6" fillId="0" borderId="14" xfId="0" applyNumberFormat="1" applyFont="1" applyBorder="1" applyAlignment="1">
      <alignment wrapText="1"/>
    </xf>
    <xf numFmtId="164" fontId="6" fillId="0" borderId="14" xfId="0" applyNumberFormat="1" applyFont="1" applyBorder="1" applyAlignment="1">
      <alignment horizontal="right" wrapText="1"/>
    </xf>
    <xf numFmtId="0" fontId="6" fillId="0" borderId="14" xfId="0" applyFont="1" applyBorder="1" applyAlignment="1">
      <alignment horizontal="right" wrapText="1"/>
    </xf>
    <xf numFmtId="0" fontId="7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11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16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4" xfId="0" applyNumberFormat="1" applyFont="1" applyBorder="1" applyAlignment="1">
      <alignment wrapText="1"/>
    </xf>
    <xf numFmtId="0" fontId="13" fillId="3" borderId="6" xfId="0" applyFont="1" applyFill="1" applyBorder="1" applyAlignment="1">
      <alignment vertical="top"/>
    </xf>
    <xf numFmtId="0" fontId="5" fillId="3" borderId="6" xfId="0" applyFont="1" applyFill="1" applyBorder="1"/>
    <xf numFmtId="165" fontId="8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5" fillId="3" borderId="18" xfId="0" applyFont="1" applyFill="1" applyBorder="1"/>
    <xf numFmtId="0" fontId="8" fillId="3" borderId="6" xfId="0" applyFont="1" applyFill="1" applyBorder="1" applyAlignment="1">
      <alignment horizontal="center" wrapText="1"/>
    </xf>
    <xf numFmtId="0" fontId="5" fillId="3" borderId="8" xfId="0" applyFont="1" applyFill="1" applyBorder="1"/>
    <xf numFmtId="0" fontId="5" fillId="3" borderId="0" xfId="0" applyFont="1" applyFill="1"/>
    <xf numFmtId="0" fontId="8" fillId="3" borderId="19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19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5" fillId="3" borderId="20" xfId="0" applyFont="1" applyFill="1" applyBorder="1"/>
    <xf numFmtId="0" fontId="8" fillId="2" borderId="5" xfId="0" applyFont="1" applyFill="1" applyBorder="1" applyAlignment="1">
      <alignment wrapText="1"/>
    </xf>
    <xf numFmtId="0" fontId="6" fillId="7" borderId="4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6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6" fillId="3" borderId="8" xfId="0" applyFont="1" applyFill="1" applyBorder="1" applyAlignment="1">
      <alignment horizontal="center" wrapText="1"/>
    </xf>
    <xf numFmtId="0" fontId="2" fillId="0" borderId="17" xfId="0" applyFont="1" applyBorder="1"/>
    <xf numFmtId="0" fontId="10" fillId="0" borderId="0" xfId="0" applyFont="1"/>
    <xf numFmtId="0" fontId="3" fillId="2" borderId="1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8" fillId="3" borderId="8" xfId="0" applyFont="1" applyFill="1" applyBorder="1" applyAlignment="1">
      <alignment horizontal="center" wrapText="1"/>
    </xf>
    <xf numFmtId="167" fontId="6" fillId="4" borderId="4" xfId="0" applyNumberFormat="1" applyFont="1" applyFill="1" applyBorder="1" applyAlignment="1">
      <alignment horizontal="right" wrapText="1"/>
    </xf>
    <xf numFmtId="167" fontId="6" fillId="0" borderId="14" xfId="0" applyNumberFormat="1" applyFont="1" applyBorder="1" applyAlignment="1">
      <alignment horizontal="right" wrapText="1"/>
    </xf>
    <xf numFmtId="0" fontId="14" fillId="6" borderId="4" xfId="0" applyFont="1" applyFill="1" applyBorder="1" applyAlignment="1">
      <alignment horizontal="center" wrapText="1"/>
    </xf>
    <xf numFmtId="167" fontId="6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41</xdr:row>
      <xdr:rowOff>38100</xdr:rowOff>
    </xdr:from>
    <xdr:ext cx="857250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33</xdr:row>
      <xdr:rowOff>180975</xdr:rowOff>
    </xdr:from>
    <xdr:ext cx="857250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55450" y="3675225"/>
          <a:ext cx="11811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31638" y="3675225"/>
          <a:ext cx="1228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8813" y="3637125"/>
          <a:ext cx="714375" cy="2857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550545</xdr:colOff>
      <xdr:row>18</xdr:row>
      <xdr:rowOff>123825</xdr:rowOff>
    </xdr:from>
    <xdr:ext cx="16478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720465" y="3689985"/>
          <a:ext cx="1647825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16" workbookViewId="0">
      <selection activeCell="B20" sqref="B20"/>
    </sheetView>
  </sheetViews>
  <sheetFormatPr defaultColWidth="12.6640625" defaultRowHeight="15" customHeight="1" x14ac:dyDescent="0.25"/>
  <cols>
    <col min="2" max="2" width="15.109375" bestFit="1" customWidth="1"/>
    <col min="4" max="4" width="16" customWidth="1"/>
    <col min="6" max="6" width="15.77734375" customWidth="1"/>
    <col min="7" max="7" width="16.77734375" customWidth="1"/>
    <col min="9" max="9" width="15.77734375" customWidth="1"/>
    <col min="13" max="26" width="8.6640625" hidden="1" customWidth="1"/>
  </cols>
  <sheetData>
    <row r="1" spans="1:12" ht="15.75" customHeight="1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15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5.75" customHeight="1" x14ac:dyDescent="0.2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5.75" customHeight="1" x14ac:dyDescent="0.25"/>
    <row r="5" spans="1:12" ht="15.75" customHeight="1" x14ac:dyDescent="0.25">
      <c r="A5" s="74" t="s">
        <v>1</v>
      </c>
      <c r="B5" s="71"/>
    </row>
    <row r="6" spans="1:12" ht="15.75" customHeight="1" x14ac:dyDescent="0.25">
      <c r="A6" s="72"/>
      <c r="B6" s="73"/>
    </row>
    <row r="7" spans="1:12" ht="15.75" customHeight="1" x14ac:dyDescent="0.25"/>
    <row r="8" spans="1:12" ht="15.75" customHeight="1" x14ac:dyDescent="0.3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 x14ac:dyDescent="0.3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 x14ac:dyDescent="0.3">
      <c r="A10" s="3" t="s">
        <v>6</v>
      </c>
      <c r="B10" s="4">
        <v>44317</v>
      </c>
      <c r="C10" s="4">
        <v>44561</v>
      </c>
      <c r="D10" s="5">
        <v>1300</v>
      </c>
    </row>
    <row r="11" spans="1:12" ht="15.75" customHeight="1" x14ac:dyDescent="0.3">
      <c r="A11" s="3" t="s">
        <v>7</v>
      </c>
      <c r="B11" s="4">
        <v>44197</v>
      </c>
      <c r="C11" s="4">
        <v>44316</v>
      </c>
      <c r="D11" s="5">
        <v>2100</v>
      </c>
    </row>
    <row r="12" spans="1:12" ht="15.75" customHeight="1" x14ac:dyDescent="0.3">
      <c r="A12" s="3" t="s">
        <v>7</v>
      </c>
      <c r="B12" s="4">
        <v>44317</v>
      </c>
      <c r="C12" s="4">
        <v>44561</v>
      </c>
      <c r="D12" s="5">
        <v>2200</v>
      </c>
    </row>
    <row r="13" spans="1:12" ht="15.75" customHeight="1" x14ac:dyDescent="0.3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 x14ac:dyDescent="0.3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 x14ac:dyDescent="0.25"/>
    <row r="16" spans="1:12" ht="15.75" customHeight="1" x14ac:dyDescent="0.25"/>
    <row r="17" spans="1:14" ht="15.75" customHeight="1" x14ac:dyDescent="0.25"/>
    <row r="18" spans="1:14" ht="15.75" customHeight="1" x14ac:dyDescent="0.25">
      <c r="A18" s="75" t="s">
        <v>9</v>
      </c>
      <c r="B18" s="71"/>
    </row>
    <row r="19" spans="1:14" ht="15.75" customHeight="1" x14ac:dyDescent="0.25">
      <c r="A19" s="72"/>
      <c r="B19" s="73"/>
    </row>
    <row r="20" spans="1:14" ht="15.75" customHeight="1" x14ac:dyDescent="0.25">
      <c r="A20" s="6" t="s">
        <v>10</v>
      </c>
      <c r="B20" s="3" t="s">
        <v>7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3">
      <c r="A21" s="13" t="s">
        <v>15</v>
      </c>
      <c r="B21" s="91">
        <v>44260</v>
      </c>
      <c r="C21" s="14"/>
      <c r="F21" s="8" t="s">
        <v>16</v>
      </c>
      <c r="G21" s="15">
        <v>352</v>
      </c>
      <c r="H21" s="16">
        <v>2800</v>
      </c>
      <c r="I21" s="16">
        <v>985600</v>
      </c>
      <c r="J21" s="17">
        <v>1255600</v>
      </c>
      <c r="N21" s="18"/>
    </row>
    <row r="22" spans="1:14" ht="15.75" customHeight="1" x14ac:dyDescent="0.3">
      <c r="A22" s="19" t="s">
        <v>17</v>
      </c>
      <c r="B22" s="91">
        <v>44349</v>
      </c>
      <c r="C22" s="14"/>
      <c r="F22" s="8" t="s">
        <v>18</v>
      </c>
      <c r="G22" s="15">
        <v>90</v>
      </c>
      <c r="H22" s="16">
        <v>3000</v>
      </c>
      <c r="I22" s="16">
        <v>270000</v>
      </c>
      <c r="J22" s="20"/>
      <c r="N22" s="21"/>
    </row>
    <row r="23" spans="1:14" ht="15.75" customHeight="1" x14ac:dyDescent="0.3">
      <c r="A23" s="19" t="s">
        <v>19</v>
      </c>
      <c r="B23" s="22">
        <v>3</v>
      </c>
      <c r="C23" s="23"/>
      <c r="H23" s="76" t="s">
        <v>20</v>
      </c>
      <c r="I23" s="73"/>
    </row>
    <row r="24" spans="1:14" ht="15.75" customHeight="1" x14ac:dyDescent="0.3">
      <c r="C24" s="23"/>
    </row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>
      <c r="A30" s="25" t="s">
        <v>21</v>
      </c>
      <c r="B30" s="26"/>
      <c r="C30" s="26"/>
      <c r="D30" s="26"/>
      <c r="E30" s="26"/>
      <c r="F30" s="26"/>
    </row>
    <row r="31" spans="1:14" ht="15.75" customHeight="1" x14ac:dyDescent="0.25">
      <c r="A31" s="77" t="s">
        <v>22</v>
      </c>
      <c r="B31" s="73"/>
      <c r="C31" s="73"/>
      <c r="D31" s="73"/>
      <c r="E31" s="73"/>
      <c r="F31" s="73"/>
      <c r="G31" s="73"/>
    </row>
    <row r="32" spans="1:14" ht="15.75" customHeight="1" x14ac:dyDescent="0.25">
      <c r="A32" s="73"/>
      <c r="B32" s="73"/>
      <c r="C32" s="73"/>
      <c r="D32" s="73"/>
      <c r="E32" s="73"/>
      <c r="F32" s="73"/>
      <c r="G32" s="73"/>
    </row>
    <row r="33" spans="1:8" ht="15.75" customHeight="1" x14ac:dyDescent="0.25">
      <c r="A33" s="27"/>
      <c r="B33" s="27"/>
      <c r="C33" s="27"/>
      <c r="D33" s="27"/>
      <c r="E33" s="27"/>
      <c r="F33" s="27"/>
    </row>
    <row r="34" spans="1:8" ht="15.75" customHeight="1" x14ac:dyDescent="0.25">
      <c r="A34" s="27"/>
      <c r="B34" s="27"/>
      <c r="C34" s="27"/>
      <c r="D34" s="27"/>
      <c r="E34" s="27"/>
      <c r="F34" s="27"/>
    </row>
    <row r="35" spans="1:8" ht="15.75" customHeight="1" x14ac:dyDescent="0.25">
      <c r="B35" s="8" t="s">
        <v>11</v>
      </c>
      <c r="C35" s="9" t="s">
        <v>12</v>
      </c>
      <c r="D35" s="28" t="s">
        <v>13</v>
      </c>
      <c r="E35" s="10" t="s">
        <v>14</v>
      </c>
      <c r="F35" s="29"/>
      <c r="G35" s="78" t="s">
        <v>23</v>
      </c>
      <c r="H35" s="73"/>
    </row>
    <row r="36" spans="1:8" ht="15.75" customHeight="1" x14ac:dyDescent="0.3">
      <c r="A36" s="8" t="s">
        <v>16</v>
      </c>
      <c r="B36" s="15">
        <f>MAX(0,MIN(DATE(YEAR(B21), 4, 30), B22) - MAX(DATE(YEAR(B21), 1, 1),B21) + 1)</f>
        <v>57</v>
      </c>
      <c r="C36" s="16">
        <f>IF($B$20="Innova",2100,IF($B$20="Swift Dzire",1200,IF($B$20="Ertiga",2800,0)))</f>
        <v>2100</v>
      </c>
      <c r="D36" s="16">
        <f>B36*C36*B23</f>
        <v>359100</v>
      </c>
      <c r="E36" s="30">
        <f>SUM(D36:D37)</f>
        <v>576900</v>
      </c>
      <c r="F36" s="29"/>
      <c r="G36" s="29"/>
    </row>
    <row r="37" spans="1:8" ht="15.75" customHeight="1" x14ac:dyDescent="0.3">
      <c r="A37" s="8" t="s">
        <v>18</v>
      </c>
      <c r="B37" s="15">
        <f>MAX(0, MIN(DATE(YEAR(B21), 12, 31), B22) - MAX(DATE(YEAR(B21), 5, 1), B21) + 1)</f>
        <v>33</v>
      </c>
      <c r="C37" s="16">
        <f>IF($B$20="Innova",2200,IF($B$20="Swift Dzire",1300,IF($B$20="Ertiga",3000,0)))</f>
        <v>2200</v>
      </c>
      <c r="D37" s="16">
        <f>B37*C37*B23</f>
        <v>217800</v>
      </c>
      <c r="E37" s="20"/>
    </row>
    <row r="38" spans="1:8" ht="15.75" customHeight="1" x14ac:dyDescent="0.25"/>
    <row r="39" spans="1:8" ht="15.75" customHeight="1" x14ac:dyDescent="0.25"/>
    <row r="40" spans="1:8" ht="15.75" hidden="1" customHeight="1" x14ac:dyDescent="0.25"/>
    <row r="41" spans="1:8" ht="15.75" hidden="1" customHeight="1" x14ac:dyDescent="0.25"/>
    <row r="42" spans="1:8" ht="15.75" hidden="1" customHeight="1" x14ac:dyDescent="0.25"/>
    <row r="43" spans="1:8" ht="15.75" hidden="1" customHeight="1" x14ac:dyDescent="0.25"/>
    <row r="44" spans="1:8" ht="15.75" hidden="1" customHeight="1" x14ac:dyDescent="0.25"/>
    <row r="45" spans="1:8" ht="15.75" hidden="1" customHeight="1" x14ac:dyDescent="0.25"/>
    <row r="46" spans="1:8" ht="15.75" hidden="1" customHeight="1" x14ac:dyDescent="0.25"/>
    <row r="47" spans="1:8" ht="15.75" hidden="1" customHeight="1" x14ac:dyDescent="0.25"/>
    <row r="48" spans="1: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  <row r="976" ht="15.75" hidden="1" customHeight="1" x14ac:dyDescent="0.25"/>
    <row r="977" ht="15.75" hidden="1" customHeight="1" x14ac:dyDescent="0.25"/>
    <row r="978" ht="15.75" hidden="1" customHeight="1" x14ac:dyDescent="0.25"/>
    <row r="979" ht="15.75" hidden="1" customHeight="1" x14ac:dyDescent="0.25"/>
    <row r="980" ht="15.75" hidden="1" customHeight="1" x14ac:dyDescent="0.25"/>
    <row r="981" ht="15.75" hidden="1" customHeight="1" x14ac:dyDescent="0.25"/>
    <row r="982" ht="15.75" hidden="1" customHeight="1" x14ac:dyDescent="0.25"/>
    <row r="983" ht="15.75" hidden="1" customHeight="1" x14ac:dyDescent="0.25"/>
    <row r="984" ht="15.75" hidden="1" customHeight="1" x14ac:dyDescent="0.25"/>
    <row r="985" ht="15.75" hidden="1" customHeight="1" x14ac:dyDescent="0.25"/>
    <row r="986" ht="15.75" hidden="1" customHeight="1" x14ac:dyDescent="0.25"/>
    <row r="987" ht="15.75" hidden="1" customHeight="1" x14ac:dyDescent="0.25"/>
    <row r="988" ht="15.75" hidden="1" customHeight="1" x14ac:dyDescent="0.25"/>
    <row r="989" ht="15.75" hidden="1" customHeight="1" x14ac:dyDescent="0.25"/>
    <row r="990" ht="15.75" hidden="1" customHeight="1" x14ac:dyDescent="0.25"/>
    <row r="991" ht="15.75" hidden="1" customHeight="1" x14ac:dyDescent="0.25"/>
    <row r="992" ht="15.75" hidden="1" customHeight="1" x14ac:dyDescent="0.25"/>
    <row r="993" ht="15.75" hidden="1" customHeight="1" x14ac:dyDescent="0.25"/>
    <row r="994" ht="15.75" hidden="1" customHeight="1" x14ac:dyDescent="0.25"/>
    <row r="995" ht="15.75" hidden="1" customHeight="1" x14ac:dyDescent="0.25"/>
    <row r="996" ht="15.75" hidden="1" customHeight="1" x14ac:dyDescent="0.25"/>
    <row r="997" ht="15.75" hidden="1" customHeight="1" x14ac:dyDescent="0.25"/>
    <row r="998" ht="15.75" hidden="1" customHeight="1" x14ac:dyDescent="0.25"/>
    <row r="999" ht="15.75" hidden="1" customHeight="1" x14ac:dyDescent="0.25"/>
    <row r="1000" ht="15.75" hidden="1" customHeight="1" x14ac:dyDescent="0.25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2">
    <dataValidation type="list" allowBlank="1" showDropDown="1" showInputMessage="1" prompt="Swift Dzire" sqref="A9:A14" xr:uid="{00000000-0002-0000-0000-000000000000}">
      <formula1>"Swift Dzire,Innova,Ertiga"</formula1>
    </dataValidation>
    <dataValidation type="list" allowBlank="1" showInputMessage="1" showErrorMessage="1" sqref="B20" xr:uid="{BB16D69E-A7D6-4DBC-9436-E32B647880C9}">
      <formula1>"Swift Dzire,Innova,Ertiga"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opLeftCell="A19" workbookViewId="0">
      <selection activeCell="B24" sqref="B24"/>
    </sheetView>
  </sheetViews>
  <sheetFormatPr defaultColWidth="12.6640625" defaultRowHeight="15" customHeight="1" x14ac:dyDescent="0.25"/>
  <cols>
    <col min="2" max="2" width="16.44140625" customWidth="1"/>
    <col min="4" max="4" width="12.109375" customWidth="1"/>
    <col min="5" max="5" width="13.33203125" customWidth="1"/>
    <col min="10" max="10" width="11.6640625" customWidth="1"/>
    <col min="11" max="11" width="14" customWidth="1"/>
    <col min="13" max="26" width="8.6640625" hidden="1" customWidth="1"/>
  </cols>
  <sheetData>
    <row r="1" spans="1:12" ht="15.75" customHeight="1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15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5.75" customHeight="1" x14ac:dyDescent="0.2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5.75" customHeight="1" x14ac:dyDescent="0.25"/>
    <row r="5" spans="1:12" ht="15.75" customHeight="1" x14ac:dyDescent="0.25">
      <c r="A5" s="79" t="s">
        <v>24</v>
      </c>
      <c r="B5" s="80"/>
    </row>
    <row r="6" spans="1:12" ht="15.75" customHeight="1" x14ac:dyDescent="0.25">
      <c r="A6" s="81"/>
      <c r="B6" s="82"/>
    </row>
    <row r="7" spans="1:12" ht="15.75" customHeight="1" x14ac:dyDescent="0.25"/>
    <row r="8" spans="1:12" ht="15.75" customHeight="1" x14ac:dyDescent="0.3">
      <c r="A8" s="31" t="s">
        <v>25</v>
      </c>
      <c r="B8" s="32" t="s">
        <v>26</v>
      </c>
      <c r="C8" s="33" t="s">
        <v>3</v>
      </c>
      <c r="D8" s="33" t="s">
        <v>4</v>
      </c>
      <c r="E8" s="33" t="s">
        <v>5</v>
      </c>
    </row>
    <row r="9" spans="1:12" ht="15.75" customHeight="1" x14ac:dyDescent="0.3">
      <c r="A9" s="34" t="s">
        <v>27</v>
      </c>
      <c r="B9" s="35" t="s">
        <v>28</v>
      </c>
      <c r="C9" s="36">
        <v>44197</v>
      </c>
      <c r="D9" s="36">
        <v>44377</v>
      </c>
      <c r="E9" s="37">
        <v>4000</v>
      </c>
    </row>
    <row r="10" spans="1:12" ht="15.75" customHeight="1" x14ac:dyDescent="0.3">
      <c r="A10" s="34" t="s">
        <v>27</v>
      </c>
      <c r="B10" s="35" t="s">
        <v>29</v>
      </c>
      <c r="C10" s="36">
        <v>44197</v>
      </c>
      <c r="D10" s="36">
        <v>44377</v>
      </c>
      <c r="E10" s="37">
        <v>7000</v>
      </c>
    </row>
    <row r="11" spans="1:12" ht="15.75" customHeight="1" x14ac:dyDescent="0.3">
      <c r="A11" s="34" t="s">
        <v>27</v>
      </c>
      <c r="B11" s="35" t="s">
        <v>28</v>
      </c>
      <c r="C11" s="36">
        <v>44378</v>
      </c>
      <c r="D11" s="36">
        <v>44561</v>
      </c>
      <c r="E11" s="37">
        <v>4500</v>
      </c>
    </row>
    <row r="12" spans="1:12" ht="15.75" customHeight="1" x14ac:dyDescent="0.3">
      <c r="A12" s="34" t="s">
        <v>27</v>
      </c>
      <c r="B12" s="35" t="s">
        <v>29</v>
      </c>
      <c r="C12" s="36">
        <v>44378</v>
      </c>
      <c r="D12" s="36">
        <v>44561</v>
      </c>
      <c r="E12" s="37">
        <v>8000</v>
      </c>
    </row>
    <row r="13" spans="1:12" ht="15.75" customHeight="1" x14ac:dyDescent="0.3">
      <c r="A13" s="34" t="s">
        <v>30</v>
      </c>
      <c r="B13" s="35" t="s">
        <v>28</v>
      </c>
      <c r="C13" s="36">
        <v>44197</v>
      </c>
      <c r="D13" s="36">
        <v>44377</v>
      </c>
      <c r="E13" s="37">
        <v>6000</v>
      </c>
    </row>
    <row r="14" spans="1:12" ht="15.75" customHeight="1" x14ac:dyDescent="0.3">
      <c r="A14" s="34" t="s">
        <v>30</v>
      </c>
      <c r="B14" s="35" t="s">
        <v>29</v>
      </c>
      <c r="C14" s="36">
        <v>44197</v>
      </c>
      <c r="D14" s="36">
        <v>44377</v>
      </c>
      <c r="E14" s="37">
        <v>9000</v>
      </c>
    </row>
    <row r="15" spans="1:12" ht="15.75" customHeight="1" x14ac:dyDescent="0.3">
      <c r="A15" s="34" t="s">
        <v>30</v>
      </c>
      <c r="B15" s="35" t="s">
        <v>28</v>
      </c>
      <c r="C15" s="36">
        <v>44378</v>
      </c>
      <c r="D15" s="36">
        <v>44561</v>
      </c>
      <c r="E15" s="37">
        <v>6500</v>
      </c>
    </row>
    <row r="16" spans="1:12" ht="15.75" customHeight="1" x14ac:dyDescent="0.3">
      <c r="A16" s="34" t="s">
        <v>30</v>
      </c>
      <c r="B16" s="35" t="s">
        <v>29</v>
      </c>
      <c r="C16" s="36">
        <v>44378</v>
      </c>
      <c r="D16" s="36">
        <v>44561</v>
      </c>
      <c r="E16" s="37">
        <v>9500</v>
      </c>
    </row>
    <row r="17" spans="1:12" ht="15.75" customHeight="1" x14ac:dyDescent="0.25"/>
    <row r="18" spans="1:12" ht="15.75" customHeight="1" x14ac:dyDescent="0.25">
      <c r="A18" s="75" t="s">
        <v>9</v>
      </c>
      <c r="B18" s="71"/>
    </row>
    <row r="19" spans="1:12" ht="15.75" customHeight="1" x14ac:dyDescent="0.25">
      <c r="A19" s="72"/>
      <c r="B19" s="73"/>
    </row>
    <row r="20" spans="1:12" ht="15.75" customHeight="1" x14ac:dyDescent="0.3">
      <c r="A20" s="38" t="s">
        <v>25</v>
      </c>
      <c r="B20" s="3" t="s">
        <v>30</v>
      </c>
      <c r="C20" s="7"/>
      <c r="E20" s="39" t="s">
        <v>31</v>
      </c>
      <c r="F20" s="40"/>
      <c r="I20" s="41" t="s">
        <v>32</v>
      </c>
      <c r="J20" s="41" t="s">
        <v>33</v>
      </c>
      <c r="K20" s="11" t="s">
        <v>34</v>
      </c>
      <c r="L20" s="11" t="s">
        <v>35</v>
      </c>
    </row>
    <row r="21" spans="1:12" ht="15.75" customHeight="1" x14ac:dyDescent="0.3">
      <c r="A21" s="38" t="s">
        <v>26</v>
      </c>
      <c r="B21" s="42" t="s">
        <v>29</v>
      </c>
      <c r="C21" s="43"/>
      <c r="E21" s="44" t="s">
        <v>36</v>
      </c>
      <c r="F21" s="45"/>
      <c r="H21" s="46" t="s">
        <v>15</v>
      </c>
      <c r="I21" s="47">
        <v>168</v>
      </c>
      <c r="J21" s="47">
        <v>9000</v>
      </c>
      <c r="K21" s="47">
        <v>1512000</v>
      </c>
      <c r="L21" s="17">
        <v>1787500</v>
      </c>
    </row>
    <row r="22" spans="1:12" ht="15.75" customHeight="1" x14ac:dyDescent="0.3">
      <c r="A22" s="48" t="s">
        <v>15</v>
      </c>
      <c r="B22" s="92">
        <v>44260</v>
      </c>
      <c r="C22" s="14"/>
      <c r="E22" s="83" t="s">
        <v>20</v>
      </c>
      <c r="F22" s="73"/>
      <c r="H22" s="46" t="s">
        <v>17</v>
      </c>
      <c r="I22" s="47">
        <v>29</v>
      </c>
      <c r="J22" s="47">
        <v>9500</v>
      </c>
      <c r="K22" s="47">
        <v>275500</v>
      </c>
      <c r="L22" s="49"/>
    </row>
    <row r="23" spans="1:12" ht="15.75" customHeight="1" x14ac:dyDescent="0.3">
      <c r="A23" s="38" t="s">
        <v>17</v>
      </c>
      <c r="B23" s="92">
        <v>44550</v>
      </c>
      <c r="C23" s="14"/>
      <c r="J23" s="76" t="s">
        <v>37</v>
      </c>
      <c r="K23" s="73"/>
    </row>
    <row r="24" spans="1:12" ht="15.75" customHeight="1" x14ac:dyDescent="0.3">
      <c r="A24" s="38" t="s">
        <v>38</v>
      </c>
      <c r="B24" s="22">
        <v>7</v>
      </c>
      <c r="C24" s="23"/>
    </row>
    <row r="25" spans="1:12" ht="15.75" customHeight="1" x14ac:dyDescent="0.3">
      <c r="A25" s="50"/>
      <c r="B25" s="51"/>
      <c r="C25" s="23"/>
    </row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>
      <c r="A30" s="25" t="s">
        <v>21</v>
      </c>
    </row>
    <row r="31" spans="1:12" ht="15.75" customHeight="1" x14ac:dyDescent="0.25">
      <c r="A31" s="77" t="s">
        <v>39</v>
      </c>
      <c r="B31" s="73"/>
      <c r="C31" s="73"/>
      <c r="D31" s="73"/>
      <c r="E31" s="73"/>
      <c r="F31" s="73"/>
    </row>
    <row r="32" spans="1:12" ht="15.75" customHeight="1" x14ac:dyDescent="0.25">
      <c r="A32" s="73"/>
      <c r="B32" s="73"/>
      <c r="C32" s="73"/>
      <c r="D32" s="73"/>
      <c r="E32" s="73"/>
      <c r="F32" s="73"/>
    </row>
    <row r="33" spans="1:8" ht="15.75" customHeight="1" x14ac:dyDescent="0.25">
      <c r="A33" s="27"/>
      <c r="B33" s="27"/>
      <c r="C33" s="27"/>
      <c r="D33" s="27"/>
      <c r="E33" s="27"/>
      <c r="F33" s="27"/>
    </row>
    <row r="34" spans="1:8" ht="15.75" customHeight="1" x14ac:dyDescent="0.25">
      <c r="A34" s="27"/>
      <c r="B34" s="27"/>
      <c r="C34" s="27"/>
      <c r="D34" s="27"/>
      <c r="E34" s="27"/>
      <c r="F34" s="27"/>
    </row>
    <row r="35" spans="1:8" ht="15.75" customHeight="1" x14ac:dyDescent="0.3">
      <c r="B35" s="39" t="s">
        <v>31</v>
      </c>
      <c r="C35" s="40"/>
      <c r="D35" s="84" t="s">
        <v>23</v>
      </c>
      <c r="E35" s="73"/>
    </row>
    <row r="36" spans="1:8" ht="15.75" customHeight="1" x14ac:dyDescent="0.3">
      <c r="B36" s="93" t="str">
        <f>B20</f>
        <v>Taj</v>
      </c>
      <c r="C36" s="45"/>
    </row>
    <row r="37" spans="1:8" ht="15.75" customHeight="1" x14ac:dyDescent="0.25">
      <c r="B37" s="93" t="str">
        <f>B21</f>
        <v>Deluxe</v>
      </c>
    </row>
    <row r="38" spans="1:8" ht="15.75" customHeight="1" x14ac:dyDescent="0.25">
      <c r="A38" s="77" t="s">
        <v>40</v>
      </c>
      <c r="B38" s="73"/>
      <c r="C38" s="73"/>
      <c r="D38" s="73"/>
      <c r="E38" s="73"/>
      <c r="F38" s="73"/>
      <c r="G38" s="73"/>
    </row>
    <row r="39" spans="1:8" ht="15.75" customHeight="1" x14ac:dyDescent="0.25">
      <c r="A39" s="73"/>
      <c r="B39" s="73"/>
      <c r="C39" s="73"/>
      <c r="D39" s="73"/>
      <c r="E39" s="73"/>
      <c r="F39" s="73"/>
      <c r="G39" s="73"/>
    </row>
    <row r="40" spans="1:8" ht="15.75" customHeight="1" x14ac:dyDescent="0.25">
      <c r="A40" s="27"/>
      <c r="B40" s="27"/>
      <c r="C40" s="27"/>
      <c r="D40" s="27"/>
      <c r="E40" s="27"/>
      <c r="F40" s="27"/>
    </row>
    <row r="41" spans="1:8" ht="15.75" customHeight="1" x14ac:dyDescent="0.25">
      <c r="A41" s="27"/>
      <c r="B41" s="27"/>
      <c r="C41" s="27"/>
      <c r="D41" s="27"/>
      <c r="E41" s="27"/>
      <c r="F41" s="27"/>
    </row>
    <row r="42" spans="1:8" ht="15.75" customHeight="1" x14ac:dyDescent="0.25">
      <c r="B42" s="8" t="s">
        <v>32</v>
      </c>
      <c r="C42" s="9" t="s">
        <v>33</v>
      </c>
      <c r="D42" s="10" t="s">
        <v>34</v>
      </c>
      <c r="E42" s="11" t="s">
        <v>35</v>
      </c>
      <c r="F42" s="29"/>
      <c r="G42" s="78" t="s">
        <v>23</v>
      </c>
      <c r="H42" s="73"/>
    </row>
    <row r="43" spans="1:8" ht="15.75" customHeight="1" x14ac:dyDescent="0.3">
      <c r="A43" s="8" t="s">
        <v>41</v>
      </c>
      <c r="B43" s="15">
        <f>MAX(MIN(DATE(YEAR(B22),6,30),B23)-MAX(B22,DATE(YEAR($C$23),1,1))+1, 0)</f>
        <v>118</v>
      </c>
      <c r="C43" s="16">
        <f>IF(AND(B20="Radisson", B21="Standard"), 4000,  IF(AND(B20="Radisson", B21="Deluxe"), 7000, IF(AND(B20="Taj", B21="Standard"), 6000,IF(AND(B20="Taj", B21="Deluxe"), 9000, 0))))</f>
        <v>9000</v>
      </c>
      <c r="D43" s="16">
        <f>B24*B43*C43</f>
        <v>7434000</v>
      </c>
      <c r="E43" s="17">
        <f>SUM(D43:D44)</f>
        <v>18938500</v>
      </c>
      <c r="F43" s="29"/>
      <c r="G43" s="29"/>
    </row>
    <row r="44" spans="1:8" ht="15.75" customHeight="1" x14ac:dyDescent="0.3">
      <c r="A44" s="8" t="s">
        <v>42</v>
      </c>
      <c r="B44" s="15">
        <f>MAX(MIN(DATE(YEAR(B22),12,31),B23)-MAX(B22,DATE(YEAR(B22),7,1))+1, 0)</f>
        <v>173</v>
      </c>
      <c r="C44" s="16">
        <f>IF(AND(B20="Radisson", B21="Standard"), 4500,  IF(AND(B20="Radisson", B21="Deluxe"), 8000, IF(AND(B20="Taj", B21="Standard"), 6500, IF(AND(B20="Taj", B21="Deluxe"), 9500, 0))))</f>
        <v>9500</v>
      </c>
      <c r="D44" s="16">
        <f>B24*B44*C44</f>
        <v>11504500</v>
      </c>
      <c r="E44" s="20"/>
    </row>
    <row r="45" spans="1:8" ht="15.75" customHeight="1" x14ac:dyDescent="0.25"/>
    <row r="46" spans="1:8" ht="15.75" hidden="1" customHeight="1" x14ac:dyDescent="0.25"/>
    <row r="47" spans="1:8" ht="15.75" hidden="1" customHeight="1" x14ac:dyDescent="0.25"/>
    <row r="48" spans="1: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  <row r="976" ht="15.75" hidden="1" customHeight="1" x14ac:dyDescent="0.25"/>
    <row r="977" ht="15.75" hidden="1" customHeight="1" x14ac:dyDescent="0.25"/>
    <row r="978" ht="15.75" hidden="1" customHeight="1" x14ac:dyDescent="0.25"/>
    <row r="979" ht="15.75" hidden="1" customHeight="1" x14ac:dyDescent="0.25"/>
    <row r="980" ht="15.75" hidden="1" customHeight="1" x14ac:dyDescent="0.25"/>
    <row r="981" ht="15.75" hidden="1" customHeight="1" x14ac:dyDescent="0.25"/>
    <row r="982" ht="15.75" hidden="1" customHeight="1" x14ac:dyDescent="0.25"/>
    <row r="983" ht="15.75" hidden="1" customHeight="1" x14ac:dyDescent="0.25"/>
    <row r="984" ht="15.75" hidden="1" customHeight="1" x14ac:dyDescent="0.25"/>
    <row r="985" ht="15.75" hidden="1" customHeight="1" x14ac:dyDescent="0.25"/>
    <row r="986" ht="15.75" hidden="1" customHeight="1" x14ac:dyDescent="0.25"/>
    <row r="987" ht="15.75" hidden="1" customHeight="1" x14ac:dyDescent="0.25"/>
    <row r="988" ht="15.75" hidden="1" customHeight="1" x14ac:dyDescent="0.25"/>
    <row r="989" ht="15.75" hidden="1" customHeight="1" x14ac:dyDescent="0.25"/>
    <row r="990" ht="15.75" hidden="1" customHeight="1" x14ac:dyDescent="0.25"/>
    <row r="991" ht="15.75" hidden="1" customHeight="1" x14ac:dyDescent="0.25"/>
    <row r="992" ht="15.75" hidden="1" customHeight="1" x14ac:dyDescent="0.25"/>
    <row r="993" ht="15.75" hidden="1" customHeight="1" x14ac:dyDescent="0.25"/>
    <row r="994" ht="15.75" hidden="1" customHeight="1" x14ac:dyDescent="0.25"/>
    <row r="995" ht="15.75" hidden="1" customHeight="1" x14ac:dyDescent="0.25"/>
    <row r="996" ht="15.75" hidden="1" customHeight="1" x14ac:dyDescent="0.25"/>
    <row r="997" ht="15.75" hidden="1" customHeight="1" x14ac:dyDescent="0.25"/>
    <row r="998" ht="15.75" hidden="1" customHeight="1" x14ac:dyDescent="0.25"/>
    <row r="999" ht="15.75" hidden="1" customHeight="1" x14ac:dyDescent="0.25"/>
    <row r="1000" ht="15.75" hidden="1" customHeight="1" x14ac:dyDescent="0.25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dataValidations count="3">
    <dataValidation type="list" allowBlank="1" showInputMessage="1" showErrorMessage="1" sqref="B20" xr:uid="{E9703C88-7DF1-47FD-8E80-9D26DE170234}">
      <formula1>"Radisson,Taj"</formula1>
    </dataValidation>
    <dataValidation type="list" allowBlank="1" showInputMessage="1" showErrorMessage="1" sqref="B21" xr:uid="{A10490BB-CFB8-47A3-944A-1E6E987D6074}">
      <formula1>"Standard,Deluxe"</formula1>
    </dataValidation>
    <dataValidation type="list" allowBlank="1" showInputMessage="1" showErrorMessage="1" sqref="B24" xr:uid="{25AF6795-E8B6-4A32-8238-DD8DF35BB4C1}">
      <formula1>"1,2,3,4,5,6,7,8,9,10,11,12,13,14,15,16,17,18,19,20"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showGridLines="0" tabSelected="1" topLeftCell="A22" workbookViewId="0">
      <selection activeCell="A41" sqref="A41"/>
    </sheetView>
  </sheetViews>
  <sheetFormatPr defaultColWidth="12.6640625" defaultRowHeight="15" customHeight="1" x14ac:dyDescent="0.25"/>
  <cols>
    <col min="1" max="1" width="17.21875" customWidth="1"/>
    <col min="2" max="2" width="16.33203125" bestFit="1" customWidth="1"/>
    <col min="5" max="5" width="17.88671875" customWidth="1"/>
    <col min="6" max="6" width="11" customWidth="1"/>
    <col min="7" max="7" width="14.77734375" customWidth="1"/>
    <col min="13" max="26" width="8.6640625" hidden="1" customWidth="1"/>
  </cols>
  <sheetData>
    <row r="1" spans="1:12" ht="15.75" customHeight="1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15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5.75" customHeight="1" x14ac:dyDescent="0.2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5.75" customHeight="1" x14ac:dyDescent="0.25"/>
    <row r="5" spans="1:12" ht="15.75" customHeight="1" x14ac:dyDescent="0.25">
      <c r="A5" s="74" t="s">
        <v>1</v>
      </c>
      <c r="B5" s="71"/>
      <c r="F5" s="88" t="s">
        <v>24</v>
      </c>
      <c r="G5" s="80"/>
    </row>
    <row r="6" spans="1:12" ht="15.75" customHeight="1" x14ac:dyDescent="0.25">
      <c r="A6" s="72"/>
      <c r="B6" s="73"/>
      <c r="F6" s="81"/>
      <c r="G6" s="82"/>
    </row>
    <row r="7" spans="1:12" ht="15.75" customHeight="1" x14ac:dyDescent="0.3">
      <c r="A7" s="1" t="s">
        <v>2</v>
      </c>
      <c r="B7" s="2" t="s">
        <v>3</v>
      </c>
      <c r="C7" s="1" t="s">
        <v>4</v>
      </c>
      <c r="D7" s="1" t="s">
        <v>5</v>
      </c>
      <c r="F7" s="1" t="s">
        <v>25</v>
      </c>
      <c r="G7" s="1" t="s">
        <v>26</v>
      </c>
      <c r="H7" s="1" t="s">
        <v>3</v>
      </c>
      <c r="I7" s="1" t="s">
        <v>4</v>
      </c>
      <c r="J7" s="1" t="s">
        <v>5</v>
      </c>
    </row>
    <row r="8" spans="1:12" ht="15.75" customHeight="1" x14ac:dyDescent="0.3">
      <c r="A8" s="3" t="s">
        <v>6</v>
      </c>
      <c r="B8" s="4">
        <v>44197</v>
      </c>
      <c r="C8" s="4">
        <v>44316</v>
      </c>
      <c r="D8" s="5">
        <v>1200</v>
      </c>
      <c r="F8" s="3" t="s">
        <v>27</v>
      </c>
      <c r="G8" s="52" t="s">
        <v>28</v>
      </c>
      <c r="H8" s="4">
        <v>44197</v>
      </c>
      <c r="I8" s="4">
        <v>44377</v>
      </c>
      <c r="J8" s="5">
        <v>4000</v>
      </c>
    </row>
    <row r="9" spans="1:12" ht="15.75" customHeight="1" x14ac:dyDescent="0.3">
      <c r="A9" s="3" t="s">
        <v>6</v>
      </c>
      <c r="B9" s="4">
        <v>44317</v>
      </c>
      <c r="C9" s="4">
        <v>44561</v>
      </c>
      <c r="D9" s="5">
        <v>1300</v>
      </c>
      <c r="F9" s="3" t="s">
        <v>27</v>
      </c>
      <c r="G9" s="52" t="s">
        <v>29</v>
      </c>
      <c r="H9" s="4">
        <v>44197</v>
      </c>
      <c r="I9" s="4">
        <v>44377</v>
      </c>
      <c r="J9" s="5">
        <v>7000</v>
      </c>
    </row>
    <row r="10" spans="1:12" ht="15.75" customHeight="1" x14ac:dyDescent="0.3">
      <c r="A10" s="3" t="s">
        <v>7</v>
      </c>
      <c r="B10" s="4">
        <v>44197</v>
      </c>
      <c r="C10" s="4">
        <v>44316</v>
      </c>
      <c r="D10" s="5">
        <v>2100</v>
      </c>
      <c r="F10" s="3" t="s">
        <v>27</v>
      </c>
      <c r="G10" s="52" t="s">
        <v>28</v>
      </c>
      <c r="H10" s="4">
        <v>44378</v>
      </c>
      <c r="I10" s="4">
        <v>44561</v>
      </c>
      <c r="J10" s="5">
        <v>4500</v>
      </c>
    </row>
    <row r="11" spans="1:12" ht="15.75" customHeight="1" x14ac:dyDescent="0.3">
      <c r="A11" s="3" t="s">
        <v>7</v>
      </c>
      <c r="B11" s="4">
        <v>44317</v>
      </c>
      <c r="C11" s="4">
        <v>44561</v>
      </c>
      <c r="D11" s="5">
        <v>2200</v>
      </c>
      <c r="F11" s="3" t="s">
        <v>27</v>
      </c>
      <c r="G11" s="52" t="s">
        <v>29</v>
      </c>
      <c r="H11" s="4">
        <v>44378</v>
      </c>
      <c r="I11" s="4">
        <v>44561</v>
      </c>
      <c r="J11" s="5">
        <v>8000</v>
      </c>
    </row>
    <row r="12" spans="1:12" ht="15.75" customHeight="1" x14ac:dyDescent="0.3">
      <c r="A12" s="3" t="s">
        <v>8</v>
      </c>
      <c r="B12" s="4">
        <v>44197</v>
      </c>
      <c r="C12" s="4">
        <v>44316</v>
      </c>
      <c r="D12" s="5">
        <v>2800</v>
      </c>
      <c r="F12" s="3" t="s">
        <v>30</v>
      </c>
      <c r="G12" s="52" t="s">
        <v>28</v>
      </c>
      <c r="H12" s="4">
        <v>44197</v>
      </c>
      <c r="I12" s="4">
        <v>44377</v>
      </c>
      <c r="J12" s="5">
        <v>6000</v>
      </c>
    </row>
    <row r="13" spans="1:12" ht="15.75" customHeight="1" x14ac:dyDescent="0.3">
      <c r="A13" s="3" t="s">
        <v>8</v>
      </c>
      <c r="B13" s="4">
        <v>44317</v>
      </c>
      <c r="C13" s="4">
        <v>44561</v>
      </c>
      <c r="D13" s="5">
        <v>3000</v>
      </c>
      <c r="F13" s="3" t="s">
        <v>30</v>
      </c>
      <c r="G13" s="52" t="s">
        <v>29</v>
      </c>
      <c r="H13" s="4">
        <v>44197</v>
      </c>
      <c r="I13" s="4">
        <v>44377</v>
      </c>
      <c r="J13" s="5">
        <v>9000</v>
      </c>
    </row>
    <row r="14" spans="1:12" ht="15.75" customHeight="1" x14ac:dyDescent="0.3">
      <c r="F14" s="3" t="s">
        <v>30</v>
      </c>
      <c r="G14" s="52" t="s">
        <v>28</v>
      </c>
      <c r="H14" s="4">
        <v>44378</v>
      </c>
      <c r="I14" s="4">
        <v>44561</v>
      </c>
      <c r="J14" s="5">
        <v>6500</v>
      </c>
    </row>
    <row r="15" spans="1:12" ht="15.75" customHeight="1" x14ac:dyDescent="0.3">
      <c r="F15" s="3" t="s">
        <v>30</v>
      </c>
      <c r="G15" s="52" t="s">
        <v>29</v>
      </c>
      <c r="H15" s="4">
        <v>44378</v>
      </c>
      <c r="I15" s="4">
        <v>44561</v>
      </c>
      <c r="J15" s="5">
        <v>9500</v>
      </c>
    </row>
    <row r="16" spans="1:12" ht="15.75" customHeight="1" x14ac:dyDescent="0.25">
      <c r="A16" s="75" t="s">
        <v>9</v>
      </c>
      <c r="B16" s="71"/>
    </row>
    <row r="17" spans="1:11" ht="15.75" customHeight="1" x14ac:dyDescent="0.25">
      <c r="A17" s="72"/>
      <c r="B17" s="73"/>
    </row>
    <row r="18" spans="1:11" ht="15.75" customHeight="1" x14ac:dyDescent="0.25">
      <c r="A18" s="38" t="s">
        <v>10</v>
      </c>
      <c r="B18" s="3" t="s">
        <v>7</v>
      </c>
      <c r="C18" s="7"/>
    </row>
    <row r="19" spans="1:11" ht="15.75" customHeight="1" x14ac:dyDescent="0.25">
      <c r="A19" s="38" t="s">
        <v>25</v>
      </c>
      <c r="B19" s="3" t="s">
        <v>27</v>
      </c>
      <c r="C19" s="7"/>
      <c r="E19" s="89" t="s">
        <v>43</v>
      </c>
      <c r="F19" s="73"/>
    </row>
    <row r="20" spans="1:11" ht="15.75" customHeight="1" x14ac:dyDescent="0.3">
      <c r="A20" s="38" t="s">
        <v>26</v>
      </c>
      <c r="B20" s="42" t="s">
        <v>28</v>
      </c>
      <c r="C20" s="43"/>
      <c r="E20" s="73"/>
      <c r="F20" s="73"/>
      <c r="H20" s="53"/>
      <c r="I20" s="12"/>
      <c r="J20" s="29"/>
      <c r="K20" s="29"/>
    </row>
    <row r="21" spans="1:11" ht="15.75" customHeight="1" x14ac:dyDescent="0.3">
      <c r="A21" s="48" t="s">
        <v>15</v>
      </c>
      <c r="B21" s="94">
        <v>44316</v>
      </c>
      <c r="C21" s="14"/>
      <c r="E21" s="73"/>
      <c r="F21" s="73"/>
      <c r="H21" s="18"/>
      <c r="I21" s="18"/>
      <c r="J21" s="29"/>
      <c r="K21" s="29"/>
    </row>
    <row r="22" spans="1:11" ht="15.75" customHeight="1" x14ac:dyDescent="0.3">
      <c r="A22" s="38" t="s">
        <v>17</v>
      </c>
      <c r="B22" s="91">
        <f>VLOOKUP(A22,Sheet2!A23:B23,2,0)</f>
        <v>44550</v>
      </c>
      <c r="C22" s="14"/>
      <c r="E22" s="73"/>
      <c r="F22" s="73"/>
      <c r="G22" s="18"/>
      <c r="H22" s="18"/>
      <c r="I22" s="21"/>
    </row>
    <row r="23" spans="1:11" ht="15.75" customHeight="1" x14ac:dyDescent="0.3">
      <c r="A23" s="38" t="s">
        <v>38</v>
      </c>
      <c r="B23" s="22">
        <v>8</v>
      </c>
      <c r="C23" s="23"/>
      <c r="E23" s="73"/>
      <c r="F23" s="73"/>
      <c r="G23" s="54"/>
      <c r="H23" s="54"/>
      <c r="I23" s="54"/>
    </row>
    <row r="24" spans="1:11" ht="15.75" customHeight="1" x14ac:dyDescent="0.3">
      <c r="A24" s="55" t="s">
        <v>19</v>
      </c>
      <c r="B24" s="22">
        <v>3</v>
      </c>
      <c r="C24" s="23"/>
      <c r="E24" s="56"/>
      <c r="F24" s="56"/>
      <c r="G24" s="54"/>
      <c r="H24" s="54"/>
      <c r="I24" s="54"/>
    </row>
    <row r="25" spans="1:11" ht="15.75" customHeight="1" x14ac:dyDescent="0.3">
      <c r="F25" s="90"/>
      <c r="G25" s="86"/>
      <c r="H25" s="54"/>
      <c r="I25" s="57"/>
    </row>
    <row r="26" spans="1:11" ht="15.75" customHeight="1" x14ac:dyDescent="0.3">
      <c r="F26" s="58"/>
      <c r="G26" s="58"/>
      <c r="H26" s="59"/>
      <c r="I26" s="60"/>
    </row>
    <row r="27" spans="1:11" ht="15.75" customHeight="1" x14ac:dyDescent="0.3">
      <c r="A27" s="87" t="s">
        <v>44</v>
      </c>
      <c r="B27" s="73"/>
      <c r="C27" s="73"/>
      <c r="D27" s="73"/>
      <c r="E27" s="73"/>
      <c r="F27" s="58"/>
      <c r="G27" s="58"/>
      <c r="H27" s="59"/>
      <c r="I27" s="60"/>
    </row>
    <row r="28" spans="1:11" ht="15.75" customHeight="1" x14ac:dyDescent="0.3">
      <c r="A28" s="26"/>
      <c r="B28" s="26"/>
      <c r="C28" s="26"/>
      <c r="D28" s="26"/>
      <c r="E28" s="26"/>
      <c r="F28" s="40"/>
      <c r="G28" s="61"/>
      <c r="H28" s="59"/>
      <c r="I28" s="60"/>
    </row>
    <row r="29" spans="1:11" ht="15.75" customHeight="1" x14ac:dyDescent="0.3">
      <c r="A29" s="11" t="s">
        <v>35</v>
      </c>
      <c r="B29" s="62"/>
      <c r="C29" s="11" t="s">
        <v>14</v>
      </c>
      <c r="E29" s="76" t="s">
        <v>45</v>
      </c>
      <c r="F29" s="73"/>
      <c r="G29" s="63"/>
      <c r="H29" s="59"/>
      <c r="I29" s="60"/>
    </row>
    <row r="30" spans="1:11" ht="15.75" customHeight="1" x14ac:dyDescent="0.3">
      <c r="A30" s="17">
        <f>Sheet2!E43</f>
        <v>18938500</v>
      </c>
      <c r="B30" s="64"/>
      <c r="C30" s="17">
        <f>Sheet1!E36</f>
        <v>576900</v>
      </c>
      <c r="D30" s="27"/>
      <c r="H30" s="59"/>
      <c r="I30" s="60"/>
    </row>
    <row r="31" spans="1:11" ht="15.75" customHeight="1" x14ac:dyDescent="0.3">
      <c r="F31" s="61"/>
      <c r="G31" s="58"/>
      <c r="H31" s="59"/>
      <c r="I31" s="60"/>
    </row>
    <row r="32" spans="1:11" ht="15.75" customHeight="1" x14ac:dyDescent="0.3">
      <c r="F32" s="58"/>
      <c r="G32" s="58"/>
      <c r="H32" s="54"/>
      <c r="I32" s="65"/>
    </row>
    <row r="33" spans="1:12" ht="15.75" customHeight="1" x14ac:dyDescent="0.3">
      <c r="A33" s="84" t="s">
        <v>46</v>
      </c>
      <c r="B33" s="73"/>
      <c r="C33" s="73"/>
      <c r="F33" s="85"/>
      <c r="G33" s="86"/>
      <c r="H33" s="54"/>
      <c r="I33" s="54"/>
    </row>
    <row r="34" spans="1:12" ht="15.75" customHeight="1" x14ac:dyDescent="0.3">
      <c r="A34" s="25"/>
      <c r="B34" s="25"/>
      <c r="C34" s="25"/>
      <c r="F34" s="45"/>
      <c r="G34" s="45"/>
      <c r="H34" s="54"/>
      <c r="I34" s="54"/>
    </row>
    <row r="35" spans="1:12" ht="15.75" customHeight="1" x14ac:dyDescent="0.3">
      <c r="A35" s="66" t="s">
        <v>47</v>
      </c>
      <c r="B35" s="67">
        <f>A30+C30</f>
        <v>19515400</v>
      </c>
      <c r="C35" s="68"/>
      <c r="D35" s="76" t="s">
        <v>45</v>
      </c>
      <c r="E35" s="73"/>
      <c r="F35" s="24"/>
      <c r="H35" s="54"/>
      <c r="I35" s="54"/>
    </row>
    <row r="36" spans="1:12" ht="15.75" customHeight="1" x14ac:dyDescent="0.25">
      <c r="F36" s="54"/>
      <c r="G36" s="54"/>
      <c r="H36" s="54"/>
      <c r="I36" s="54"/>
    </row>
    <row r="37" spans="1:12" ht="15.75" customHeight="1" x14ac:dyDescent="0.25">
      <c r="A37" s="87" t="s">
        <v>48</v>
      </c>
      <c r="B37" s="73"/>
      <c r="C37" s="73"/>
      <c r="D37" s="73"/>
      <c r="E37" s="73"/>
      <c r="F37" s="69"/>
      <c r="G37" s="69"/>
      <c r="H37" s="12"/>
      <c r="I37" s="12"/>
      <c r="J37" s="29"/>
      <c r="K37" s="29"/>
    </row>
    <row r="38" spans="1:12" ht="15.75" customHeight="1" x14ac:dyDescent="0.3">
      <c r="A38" s="55" t="s">
        <v>50</v>
      </c>
      <c r="F38" s="18"/>
      <c r="G38" s="18"/>
      <c r="H38" s="18"/>
      <c r="I38" s="18"/>
      <c r="J38" s="29"/>
      <c r="K38" s="29"/>
    </row>
    <row r="39" spans="1:12" ht="15.75" customHeight="1" x14ac:dyDescent="0.25">
      <c r="A39" s="87" t="s">
        <v>49</v>
      </c>
      <c r="B39" s="73"/>
      <c r="C39" s="73"/>
      <c r="D39" s="73"/>
      <c r="E39" s="73"/>
      <c r="F39" s="73"/>
      <c r="G39" s="73"/>
      <c r="H39" s="73"/>
      <c r="I39" s="26"/>
      <c r="J39" s="26"/>
      <c r="K39" s="26"/>
      <c r="L39" s="26"/>
    </row>
    <row r="40" spans="1:12" ht="15.75" customHeight="1" x14ac:dyDescent="0.25">
      <c r="A40" s="73"/>
      <c r="B40" s="73"/>
      <c r="C40" s="73"/>
      <c r="D40" s="73"/>
      <c r="E40" s="73"/>
      <c r="F40" s="73"/>
      <c r="G40" s="73"/>
      <c r="H40" s="73"/>
    </row>
    <row r="41" spans="1:12" ht="15.75" customHeight="1" x14ac:dyDescent="0.3">
      <c r="A41" s="55" t="s">
        <v>50</v>
      </c>
    </row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dataValidations count="6">
    <dataValidation type="list" allowBlank="1" showInputMessage="1" showErrorMessage="1" sqref="B18" xr:uid="{D362151D-3A25-466A-95BE-78220C403C51}">
      <formula1>"Swift Dzire,Innova,Ertiga"</formula1>
    </dataValidation>
    <dataValidation type="list" allowBlank="1" showInputMessage="1" showErrorMessage="1" sqref="B19" xr:uid="{A7AC2FB3-65B0-4266-B585-3B2412E36906}">
      <formula1>"Radisson,Taj"</formula1>
    </dataValidation>
    <dataValidation type="list" allowBlank="1" showInputMessage="1" showErrorMessage="1" sqref="B20" xr:uid="{21A23627-4054-4FE4-A48A-3CB1D6FA5654}">
      <formula1>"Standard,Deluxe"</formula1>
    </dataValidation>
    <dataValidation type="list" allowBlank="1" showInputMessage="1" showErrorMessage="1" sqref="B23" xr:uid="{871F72FF-BF14-4C91-B809-D5ED0D7E2CA7}">
      <formula1>"1,2,3,4,5,6,7,8,9,10,11,12,13,14,15,16,17,18,19,20"</formula1>
    </dataValidation>
    <dataValidation type="list" allowBlank="1" showInputMessage="1" showErrorMessage="1" sqref="B24" xr:uid="{FB1DA34A-2724-4A0D-A53F-CDB68B45CECB}">
      <formula1>"1,2,3,4,5,6,7,8,9,10"</formula1>
    </dataValidation>
    <dataValidation type="list" allowBlank="1" showInputMessage="1" showErrorMessage="1" sqref="F12" xr:uid="{ADE402D6-2696-420A-B207-DB58C6567B5E}">
      <formula1>Hotel_Name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Hotel_Name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Kumar</cp:lastModifiedBy>
  <dcterms:created xsi:type="dcterms:W3CDTF">2024-07-01T20:32:30Z</dcterms:created>
  <dcterms:modified xsi:type="dcterms:W3CDTF">2024-07-02T07:37:20Z</dcterms:modified>
</cp:coreProperties>
</file>