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DCFBDB6-56D3-4A94-BE1B-6FACD0DB2349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Brokerage" sheetId="10" r:id="rId1"/>
    <sheet name="Fees" sheetId="11" r:id="rId2"/>
    <sheet name="Individual Budgets" sheetId="3" r:id="rId3"/>
    <sheet name="Invoice" sheetId="4" r:id="rId4"/>
    <sheet name="Meeting" sheetId="5" r:id="rId5"/>
    <sheet name="Opportunity" sheetId="13" r:id="rId6"/>
    <sheet name="KPI's &amp; Charts" sheetId="9" r:id="rId7"/>
    <sheet name="Dashboard" sheetId="12" r:id="rId8"/>
  </sheets>
  <definedNames>
    <definedName name="Table_Brokerage">Table1[#All]</definedName>
    <definedName name="Table_fees">Table2[#All]</definedName>
    <definedName name="Table_IndividualBudget">Table3[#All]</definedName>
    <definedName name="Table_Invoice">Table4[]</definedName>
    <definedName name="Table_Meeting">Table5[#All]</definedName>
    <definedName name="Table_Opportunity">#REF!</definedName>
  </definedNames>
  <calcPr calcId="191029"/>
  <pivotCaches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3" l="1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H2" i="3" l="1"/>
  <c r="H3" i="3"/>
  <c r="H4" i="3"/>
  <c r="H5" i="3"/>
  <c r="H6" i="3"/>
  <c r="H7" i="3"/>
  <c r="H8" i="3"/>
  <c r="H9" i="3"/>
  <c r="H10" i="3"/>
  <c r="H11" i="3"/>
  <c r="L2" i="11"/>
  <c r="L3" i="11"/>
  <c r="L4" i="11"/>
  <c r="L5" i="11"/>
  <c r="L6" i="11"/>
  <c r="L7" i="11"/>
  <c r="L8" i="11"/>
  <c r="L9" i="11"/>
  <c r="L10" i="11"/>
  <c r="K2" i="11"/>
  <c r="K3" i="11"/>
  <c r="K4" i="11"/>
  <c r="K5" i="11"/>
  <c r="K6" i="11"/>
  <c r="K7" i="11"/>
  <c r="K8" i="11"/>
  <c r="K9" i="11"/>
  <c r="K10" i="11"/>
  <c r="J2" i="11"/>
  <c r="J3" i="11"/>
  <c r="J4" i="11"/>
  <c r="J5" i="11"/>
  <c r="J6" i="11"/>
  <c r="J7" i="11"/>
  <c r="J8" i="11"/>
  <c r="J9" i="11"/>
  <c r="J10" i="11"/>
  <c r="C25" i="9"/>
  <c r="C24" i="9"/>
  <c r="C26" i="9"/>
  <c r="T3" i="10" l="1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8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6" i="10"/>
  <c r="T357" i="10"/>
  <c r="T358" i="10"/>
  <c r="T359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2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430" i="10"/>
  <c r="T431" i="10"/>
  <c r="T432" i="10"/>
  <c r="T433" i="10"/>
  <c r="T434" i="10"/>
  <c r="T435" i="10"/>
  <c r="T436" i="10"/>
  <c r="T437" i="10"/>
  <c r="T438" i="10"/>
  <c r="T439" i="10"/>
  <c r="T440" i="10"/>
  <c r="T441" i="10"/>
  <c r="T442" i="10"/>
  <c r="T443" i="10"/>
  <c r="T444" i="10"/>
  <c r="T445" i="10"/>
  <c r="T446" i="10"/>
  <c r="T447" i="10"/>
  <c r="T448" i="10"/>
  <c r="T449" i="10"/>
  <c r="T450" i="10"/>
  <c r="T451" i="10"/>
  <c r="T452" i="10"/>
  <c r="T453" i="10"/>
  <c r="T454" i="10"/>
  <c r="T455" i="10"/>
  <c r="T456" i="10"/>
  <c r="T457" i="10"/>
  <c r="T458" i="10"/>
  <c r="T459" i="10"/>
  <c r="T460" i="10"/>
  <c r="T461" i="10"/>
  <c r="T462" i="10"/>
  <c r="T463" i="10"/>
  <c r="T464" i="10"/>
  <c r="T465" i="10"/>
  <c r="T466" i="10"/>
  <c r="T467" i="10"/>
  <c r="T468" i="10"/>
  <c r="T469" i="10"/>
  <c r="T470" i="10"/>
  <c r="T471" i="10"/>
  <c r="T472" i="10"/>
  <c r="T473" i="10"/>
  <c r="T474" i="10"/>
  <c r="T475" i="10"/>
  <c r="T476" i="10"/>
  <c r="T477" i="10"/>
  <c r="T478" i="10"/>
  <c r="T479" i="10"/>
  <c r="T480" i="10"/>
  <c r="T481" i="10"/>
  <c r="T482" i="10"/>
  <c r="T483" i="10"/>
  <c r="T484" i="10"/>
  <c r="T485" i="10"/>
  <c r="T486" i="10"/>
  <c r="T487" i="10"/>
  <c r="T488" i="10"/>
  <c r="T489" i="10"/>
  <c r="T490" i="10"/>
  <c r="T491" i="10"/>
  <c r="T492" i="10"/>
  <c r="T493" i="10"/>
  <c r="T494" i="10"/>
  <c r="T495" i="10"/>
  <c r="T496" i="10"/>
  <c r="T497" i="10"/>
  <c r="T498" i="10"/>
  <c r="T499" i="10"/>
  <c r="T500" i="10"/>
  <c r="T501" i="10"/>
  <c r="T502" i="10"/>
  <c r="T503" i="10"/>
  <c r="T504" i="10"/>
  <c r="T505" i="10"/>
  <c r="T506" i="10"/>
  <c r="T507" i="10"/>
  <c r="T508" i="10"/>
  <c r="T509" i="10"/>
  <c r="T510" i="10"/>
  <c r="T511" i="10"/>
  <c r="T512" i="10"/>
  <c r="T513" i="10"/>
  <c r="T514" i="10"/>
  <c r="T515" i="10"/>
  <c r="T516" i="10"/>
  <c r="T517" i="10"/>
  <c r="T518" i="10"/>
  <c r="T519" i="10"/>
  <c r="T520" i="10"/>
  <c r="T521" i="10"/>
  <c r="T522" i="10"/>
  <c r="T523" i="10"/>
  <c r="T524" i="10"/>
  <c r="T525" i="10"/>
  <c r="T526" i="10"/>
  <c r="T527" i="10"/>
  <c r="T528" i="10"/>
  <c r="T529" i="10"/>
  <c r="T530" i="10"/>
  <c r="T531" i="10"/>
  <c r="T532" i="10"/>
  <c r="T533" i="10"/>
  <c r="T534" i="10"/>
  <c r="T535" i="10"/>
  <c r="T536" i="10"/>
  <c r="T537" i="10"/>
  <c r="T538" i="10"/>
  <c r="T539" i="10"/>
  <c r="T540" i="10"/>
  <c r="T541" i="10"/>
  <c r="T542" i="10"/>
  <c r="T543" i="10"/>
  <c r="T544" i="10"/>
  <c r="T545" i="10"/>
  <c r="T546" i="10"/>
  <c r="T547" i="10"/>
  <c r="T548" i="10"/>
  <c r="T549" i="10"/>
  <c r="T550" i="10"/>
  <c r="T551" i="10"/>
  <c r="T552" i="10"/>
  <c r="T553" i="10"/>
  <c r="T554" i="10"/>
  <c r="T555" i="10"/>
  <c r="T556" i="10"/>
  <c r="T557" i="10"/>
  <c r="T558" i="10"/>
  <c r="T559" i="10"/>
  <c r="T560" i="10"/>
  <c r="T561" i="10"/>
  <c r="T562" i="10"/>
  <c r="T563" i="10"/>
  <c r="T564" i="10"/>
  <c r="T565" i="10"/>
  <c r="T566" i="10"/>
  <c r="T567" i="10"/>
  <c r="T568" i="10"/>
  <c r="T569" i="10"/>
  <c r="T570" i="10"/>
  <c r="T571" i="10"/>
  <c r="T572" i="10"/>
  <c r="T573" i="10"/>
  <c r="T574" i="10"/>
  <c r="T575" i="10"/>
  <c r="T576" i="10"/>
  <c r="T577" i="10"/>
  <c r="T578" i="10"/>
  <c r="T579" i="10"/>
  <c r="T580" i="10"/>
  <c r="T581" i="10"/>
  <c r="T582" i="10"/>
  <c r="T583" i="10"/>
  <c r="T584" i="10"/>
  <c r="T585" i="10"/>
  <c r="T586" i="10"/>
  <c r="T587" i="10"/>
  <c r="T588" i="10"/>
  <c r="T589" i="10"/>
  <c r="T590" i="10"/>
  <c r="T591" i="10"/>
  <c r="T592" i="10"/>
  <c r="T593" i="10"/>
  <c r="T594" i="10"/>
  <c r="T595" i="10"/>
  <c r="T596" i="10"/>
  <c r="T597" i="10"/>
  <c r="T598" i="10"/>
  <c r="T599" i="10"/>
  <c r="T600" i="10"/>
  <c r="T601" i="10"/>
  <c r="T602" i="10"/>
  <c r="T603" i="10"/>
  <c r="T604" i="10"/>
  <c r="T605" i="10"/>
  <c r="T606" i="10"/>
  <c r="T607" i="10"/>
  <c r="T608" i="10"/>
  <c r="T609" i="10"/>
  <c r="T610" i="10"/>
  <c r="T611" i="10"/>
  <c r="T612" i="10"/>
  <c r="T613" i="10"/>
  <c r="T614" i="10"/>
  <c r="T615" i="10"/>
  <c r="T616" i="10"/>
  <c r="T617" i="10"/>
  <c r="T618" i="10"/>
  <c r="T619" i="10"/>
  <c r="T620" i="10"/>
  <c r="T621" i="10"/>
  <c r="T622" i="10"/>
  <c r="T623" i="10"/>
  <c r="T624" i="10"/>
  <c r="T625" i="10"/>
  <c r="T626" i="10"/>
  <c r="T627" i="10"/>
  <c r="T628" i="10"/>
  <c r="T629" i="10"/>
  <c r="T630" i="10"/>
  <c r="T631" i="10"/>
  <c r="T632" i="10"/>
  <c r="T633" i="10"/>
  <c r="T634" i="10"/>
  <c r="T635" i="10"/>
  <c r="T636" i="10"/>
  <c r="T637" i="10"/>
  <c r="T638" i="10"/>
  <c r="T639" i="10"/>
  <c r="T640" i="10"/>
  <c r="T641" i="10"/>
  <c r="T642" i="10"/>
  <c r="T643" i="10"/>
  <c r="T644" i="10"/>
  <c r="T645" i="10"/>
  <c r="T646" i="10"/>
  <c r="T647" i="10"/>
  <c r="T648" i="10"/>
  <c r="T649" i="10"/>
  <c r="T650" i="10"/>
  <c r="T651" i="10"/>
  <c r="T652" i="10"/>
  <c r="T653" i="10"/>
  <c r="T654" i="10"/>
  <c r="T655" i="10"/>
  <c r="T656" i="10"/>
  <c r="T657" i="10"/>
  <c r="T658" i="10"/>
  <c r="T659" i="10"/>
  <c r="T660" i="10"/>
  <c r="T661" i="10"/>
  <c r="T662" i="10"/>
  <c r="T663" i="10"/>
  <c r="T664" i="10"/>
  <c r="T665" i="10"/>
  <c r="T666" i="10"/>
  <c r="T667" i="10"/>
  <c r="T668" i="10"/>
  <c r="T669" i="10"/>
  <c r="T670" i="10"/>
  <c r="T671" i="10"/>
  <c r="T672" i="10"/>
  <c r="T673" i="10"/>
  <c r="T674" i="10"/>
  <c r="T675" i="10"/>
  <c r="T676" i="10"/>
  <c r="T677" i="10"/>
  <c r="T678" i="10"/>
  <c r="T679" i="10"/>
  <c r="T680" i="10"/>
  <c r="T681" i="10"/>
  <c r="T682" i="10"/>
  <c r="T683" i="10"/>
  <c r="T684" i="10"/>
  <c r="T685" i="10"/>
  <c r="T686" i="10"/>
  <c r="T687" i="10"/>
  <c r="T688" i="10"/>
  <c r="T689" i="10"/>
  <c r="T690" i="10"/>
  <c r="T691" i="10"/>
  <c r="T692" i="10"/>
  <c r="T693" i="10"/>
  <c r="T694" i="10"/>
  <c r="T695" i="10"/>
  <c r="T696" i="10"/>
  <c r="T697" i="10"/>
  <c r="T698" i="10"/>
  <c r="T699" i="10"/>
  <c r="T700" i="10"/>
  <c r="T701" i="10"/>
  <c r="T702" i="10"/>
  <c r="T703" i="10"/>
  <c r="T704" i="10"/>
  <c r="T705" i="10"/>
  <c r="T706" i="10"/>
  <c r="T707" i="10"/>
  <c r="T708" i="10"/>
  <c r="T709" i="10"/>
  <c r="T710" i="10"/>
  <c r="T711" i="10"/>
  <c r="T712" i="10"/>
  <c r="T713" i="10"/>
  <c r="T714" i="10"/>
  <c r="T715" i="10"/>
  <c r="T716" i="10"/>
  <c r="T717" i="10"/>
  <c r="T718" i="10"/>
  <c r="T719" i="10"/>
  <c r="T720" i="10"/>
  <c r="T721" i="10"/>
  <c r="T722" i="10"/>
  <c r="T723" i="10"/>
  <c r="T724" i="10"/>
  <c r="T725" i="10"/>
  <c r="T726" i="10"/>
  <c r="T727" i="10"/>
  <c r="T728" i="10"/>
  <c r="T729" i="10"/>
  <c r="T730" i="10"/>
  <c r="T731" i="10"/>
  <c r="T732" i="10"/>
  <c r="T733" i="10"/>
  <c r="T734" i="10"/>
  <c r="T735" i="10"/>
  <c r="T736" i="10"/>
  <c r="T737" i="10"/>
  <c r="T738" i="10"/>
  <c r="T739" i="10"/>
  <c r="T740" i="10"/>
  <c r="T741" i="10"/>
  <c r="T742" i="10"/>
  <c r="T743" i="10"/>
  <c r="T744" i="10"/>
  <c r="T745" i="10"/>
  <c r="T746" i="10"/>
  <c r="T747" i="10"/>
  <c r="T748" i="10"/>
  <c r="T749" i="10"/>
  <c r="T750" i="10"/>
  <c r="T751" i="10"/>
  <c r="T752" i="10"/>
  <c r="T753" i="10"/>
  <c r="T754" i="10"/>
  <c r="T755" i="10"/>
  <c r="T756" i="10"/>
  <c r="T757" i="10"/>
  <c r="T758" i="10"/>
  <c r="T759" i="10"/>
  <c r="T760" i="10"/>
  <c r="T761" i="10"/>
  <c r="T762" i="10"/>
  <c r="T763" i="10"/>
  <c r="T764" i="10"/>
  <c r="T765" i="10"/>
  <c r="T766" i="10"/>
  <c r="T767" i="10"/>
  <c r="T768" i="10"/>
  <c r="T769" i="10"/>
  <c r="T770" i="10"/>
  <c r="T771" i="10"/>
  <c r="T772" i="10"/>
  <c r="T773" i="10"/>
  <c r="T774" i="10"/>
  <c r="T775" i="10"/>
  <c r="T776" i="10"/>
  <c r="T777" i="10"/>
  <c r="T778" i="10"/>
  <c r="T779" i="10"/>
  <c r="T780" i="10"/>
  <c r="T781" i="10"/>
  <c r="T782" i="10"/>
  <c r="T783" i="10"/>
  <c r="T784" i="10"/>
  <c r="T785" i="10"/>
  <c r="T786" i="10"/>
  <c r="T787" i="10"/>
  <c r="T788" i="10"/>
  <c r="T789" i="10"/>
  <c r="T790" i="10"/>
  <c r="T791" i="10"/>
  <c r="T792" i="10"/>
  <c r="T793" i="10"/>
  <c r="T794" i="10"/>
  <c r="T795" i="10"/>
  <c r="T796" i="10"/>
  <c r="T797" i="10"/>
  <c r="T798" i="10"/>
  <c r="T799" i="10"/>
  <c r="T800" i="10"/>
  <c r="T801" i="10"/>
  <c r="T802" i="10"/>
  <c r="T803" i="10"/>
  <c r="T804" i="10"/>
  <c r="T805" i="10"/>
  <c r="T806" i="10"/>
  <c r="T807" i="10"/>
  <c r="T808" i="10"/>
  <c r="T809" i="10"/>
  <c r="T810" i="10"/>
  <c r="T811" i="10"/>
  <c r="T812" i="10"/>
  <c r="T813" i="10"/>
  <c r="T814" i="10"/>
  <c r="T815" i="10"/>
  <c r="T816" i="10"/>
  <c r="T817" i="10"/>
  <c r="T818" i="10"/>
  <c r="T819" i="10"/>
  <c r="T820" i="10"/>
  <c r="T821" i="10"/>
  <c r="T822" i="10"/>
  <c r="T823" i="10"/>
  <c r="T824" i="10"/>
  <c r="T825" i="10"/>
  <c r="T826" i="10"/>
  <c r="T827" i="10"/>
  <c r="T828" i="10"/>
  <c r="T829" i="10"/>
  <c r="T830" i="10"/>
  <c r="T831" i="10"/>
  <c r="T832" i="10"/>
  <c r="T833" i="10"/>
  <c r="T834" i="10"/>
  <c r="T835" i="10"/>
  <c r="T836" i="10"/>
  <c r="T837" i="10"/>
  <c r="T838" i="10"/>
  <c r="T839" i="10"/>
  <c r="T840" i="10"/>
  <c r="T841" i="10"/>
  <c r="T842" i="10"/>
  <c r="T843" i="10"/>
  <c r="T844" i="10"/>
  <c r="T845" i="10"/>
  <c r="T846" i="10"/>
  <c r="T847" i="10"/>
  <c r="T848" i="10"/>
  <c r="T849" i="10"/>
  <c r="T850" i="10"/>
  <c r="T851" i="10"/>
  <c r="T852" i="10"/>
  <c r="T853" i="10"/>
  <c r="T854" i="10"/>
  <c r="T855" i="10"/>
  <c r="T856" i="10"/>
  <c r="T857" i="10"/>
  <c r="T858" i="10"/>
  <c r="T859" i="10"/>
  <c r="T860" i="10"/>
  <c r="T861" i="10"/>
  <c r="T862" i="10"/>
  <c r="T863" i="10"/>
  <c r="T864" i="10"/>
  <c r="T865" i="10"/>
  <c r="T866" i="10"/>
  <c r="T867" i="10"/>
  <c r="T868" i="10"/>
  <c r="T869" i="10"/>
  <c r="T870" i="10"/>
  <c r="T871" i="10"/>
  <c r="T872" i="10"/>
  <c r="T873" i="10"/>
  <c r="T874" i="10"/>
  <c r="T875" i="10"/>
  <c r="T876" i="10"/>
  <c r="T877" i="10"/>
  <c r="T878" i="10"/>
  <c r="T879" i="10"/>
  <c r="T880" i="10"/>
  <c r="T881" i="10"/>
  <c r="T882" i="10"/>
  <c r="T883" i="10"/>
  <c r="T884" i="10"/>
  <c r="T885" i="10"/>
  <c r="T886" i="10"/>
  <c r="T887" i="10"/>
  <c r="T888" i="10"/>
  <c r="T889" i="10"/>
  <c r="T890" i="10"/>
  <c r="T891" i="10"/>
  <c r="T892" i="10"/>
  <c r="T893" i="10"/>
  <c r="T894" i="10"/>
  <c r="T895" i="10"/>
  <c r="T896" i="10"/>
  <c r="T897" i="10"/>
  <c r="T898" i="10"/>
  <c r="T899" i="10"/>
  <c r="T900" i="10"/>
  <c r="T901" i="10"/>
  <c r="T902" i="10"/>
  <c r="T903" i="10"/>
  <c r="T904" i="10"/>
  <c r="T905" i="10"/>
  <c r="T906" i="10"/>
  <c r="T907" i="10"/>
  <c r="T908" i="10"/>
  <c r="T909" i="10"/>
  <c r="T910" i="10"/>
  <c r="T911" i="10"/>
  <c r="T912" i="10"/>
  <c r="T913" i="10"/>
  <c r="T914" i="10"/>
  <c r="T915" i="10"/>
  <c r="T916" i="10"/>
  <c r="T917" i="10"/>
  <c r="T918" i="10"/>
  <c r="T919" i="10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941" i="10"/>
  <c r="T942" i="10"/>
  <c r="T943" i="10"/>
  <c r="T944" i="10"/>
  <c r="T945" i="10"/>
  <c r="T946" i="10"/>
  <c r="T947" i="10"/>
  <c r="T948" i="10"/>
  <c r="T949" i="10"/>
  <c r="T950" i="10"/>
  <c r="T951" i="10"/>
  <c r="T952" i="10"/>
  <c r="T953" i="10"/>
  <c r="T954" i="10"/>
  <c r="T955" i="10"/>
  <c r="T956" i="10"/>
  <c r="T957" i="10"/>
  <c r="T958" i="10"/>
  <c r="T959" i="10"/>
  <c r="T960" i="10"/>
  <c r="T961" i="10"/>
  <c r="T962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845" i="10"/>
  <c r="S846" i="10"/>
  <c r="S847" i="10"/>
  <c r="S848" i="10"/>
  <c r="S849" i="10"/>
  <c r="S850" i="10"/>
  <c r="S851" i="10"/>
  <c r="S852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871" i="10"/>
  <c r="S872" i="10"/>
  <c r="S873" i="10"/>
  <c r="S874" i="10"/>
  <c r="S875" i="10"/>
  <c r="S876" i="10"/>
  <c r="S877" i="10"/>
  <c r="S878" i="10"/>
  <c r="S879" i="10"/>
  <c r="S880" i="10"/>
  <c r="S881" i="10"/>
  <c r="S882" i="10"/>
  <c r="S883" i="10"/>
  <c r="S884" i="10"/>
  <c r="S885" i="10"/>
  <c r="S886" i="10"/>
  <c r="S887" i="10"/>
  <c r="S888" i="10"/>
  <c r="S889" i="10"/>
  <c r="S890" i="10"/>
  <c r="S891" i="10"/>
  <c r="S892" i="10"/>
  <c r="S893" i="10"/>
  <c r="S894" i="10"/>
  <c r="S895" i="10"/>
  <c r="S896" i="10"/>
  <c r="S897" i="10"/>
  <c r="S898" i="10"/>
  <c r="S899" i="10"/>
  <c r="S900" i="10"/>
  <c r="S901" i="10"/>
  <c r="S902" i="10"/>
  <c r="S903" i="10"/>
  <c r="S904" i="10"/>
  <c r="S905" i="10"/>
  <c r="S906" i="10"/>
  <c r="S907" i="10"/>
  <c r="S908" i="10"/>
  <c r="S909" i="10"/>
  <c r="S910" i="10"/>
  <c r="S911" i="10"/>
  <c r="S912" i="10"/>
  <c r="S913" i="10"/>
  <c r="S914" i="10"/>
  <c r="S915" i="10"/>
  <c r="S916" i="10"/>
  <c r="S917" i="10"/>
  <c r="S918" i="10"/>
  <c r="S919" i="10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941" i="10"/>
  <c r="S942" i="10"/>
  <c r="S943" i="10"/>
  <c r="S944" i="10"/>
  <c r="S945" i="10"/>
  <c r="S946" i="10"/>
  <c r="S947" i="10"/>
  <c r="S948" i="10"/>
  <c r="S949" i="10"/>
  <c r="S950" i="10"/>
  <c r="S951" i="10"/>
  <c r="S952" i="10"/>
  <c r="S953" i="10"/>
  <c r="S954" i="10"/>
  <c r="S955" i="10"/>
  <c r="S956" i="10"/>
  <c r="S957" i="10"/>
  <c r="S958" i="10"/>
  <c r="S959" i="10"/>
  <c r="S960" i="10"/>
  <c r="S961" i="10"/>
  <c r="S962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514" i="10"/>
  <c r="R515" i="10"/>
  <c r="R516" i="10"/>
  <c r="R517" i="10"/>
  <c r="R518" i="10"/>
  <c r="R519" i="10"/>
  <c r="R520" i="10"/>
  <c r="R521" i="10"/>
  <c r="R522" i="10"/>
  <c r="R523" i="10"/>
  <c r="R524" i="10"/>
  <c r="R525" i="10"/>
  <c r="R526" i="10"/>
  <c r="R527" i="10"/>
  <c r="R528" i="10"/>
  <c r="R529" i="10"/>
  <c r="R530" i="10"/>
  <c r="R531" i="10"/>
  <c r="R532" i="10"/>
  <c r="R533" i="10"/>
  <c r="R534" i="10"/>
  <c r="R535" i="10"/>
  <c r="R536" i="10"/>
  <c r="R537" i="10"/>
  <c r="R538" i="10"/>
  <c r="R539" i="10"/>
  <c r="R540" i="10"/>
  <c r="R541" i="10"/>
  <c r="R542" i="10"/>
  <c r="R543" i="10"/>
  <c r="R544" i="10"/>
  <c r="R545" i="10"/>
  <c r="R546" i="10"/>
  <c r="R547" i="10"/>
  <c r="R548" i="10"/>
  <c r="R549" i="10"/>
  <c r="R550" i="10"/>
  <c r="R551" i="10"/>
  <c r="R552" i="10"/>
  <c r="R553" i="10"/>
  <c r="R554" i="10"/>
  <c r="R555" i="10"/>
  <c r="R556" i="10"/>
  <c r="R557" i="10"/>
  <c r="R558" i="10"/>
  <c r="R559" i="10"/>
  <c r="R560" i="10"/>
  <c r="R561" i="10"/>
  <c r="R562" i="10"/>
  <c r="R563" i="10"/>
  <c r="R564" i="10"/>
  <c r="R565" i="10"/>
  <c r="R566" i="10"/>
  <c r="R567" i="10"/>
  <c r="R568" i="10"/>
  <c r="R569" i="10"/>
  <c r="R570" i="10"/>
  <c r="R571" i="10"/>
  <c r="R572" i="10"/>
  <c r="R573" i="10"/>
  <c r="R574" i="10"/>
  <c r="R575" i="10"/>
  <c r="R576" i="10"/>
  <c r="R577" i="10"/>
  <c r="R578" i="10"/>
  <c r="R579" i="10"/>
  <c r="R580" i="10"/>
  <c r="R581" i="10"/>
  <c r="R582" i="10"/>
  <c r="R583" i="10"/>
  <c r="R584" i="10"/>
  <c r="R585" i="10"/>
  <c r="R586" i="10"/>
  <c r="R587" i="10"/>
  <c r="R588" i="10"/>
  <c r="R589" i="10"/>
  <c r="R590" i="10"/>
  <c r="R591" i="10"/>
  <c r="R592" i="10"/>
  <c r="R593" i="10"/>
  <c r="R594" i="10"/>
  <c r="R595" i="10"/>
  <c r="R596" i="10"/>
  <c r="R597" i="10"/>
  <c r="R598" i="10"/>
  <c r="R599" i="10"/>
  <c r="R600" i="10"/>
  <c r="R601" i="10"/>
  <c r="R602" i="10"/>
  <c r="R603" i="10"/>
  <c r="R604" i="10"/>
  <c r="R605" i="10"/>
  <c r="R606" i="10"/>
  <c r="R607" i="10"/>
  <c r="R608" i="10"/>
  <c r="R609" i="10"/>
  <c r="R610" i="10"/>
  <c r="R611" i="10"/>
  <c r="R612" i="10"/>
  <c r="R613" i="10"/>
  <c r="R614" i="10"/>
  <c r="R615" i="10"/>
  <c r="R616" i="10"/>
  <c r="R617" i="10"/>
  <c r="R618" i="10"/>
  <c r="R619" i="10"/>
  <c r="R620" i="10"/>
  <c r="R621" i="10"/>
  <c r="R622" i="10"/>
  <c r="R623" i="10"/>
  <c r="R624" i="10"/>
  <c r="R625" i="10"/>
  <c r="R626" i="10"/>
  <c r="R627" i="10"/>
  <c r="R628" i="10"/>
  <c r="R629" i="10"/>
  <c r="R630" i="10"/>
  <c r="R631" i="10"/>
  <c r="R632" i="10"/>
  <c r="R633" i="10"/>
  <c r="R634" i="10"/>
  <c r="R635" i="10"/>
  <c r="R636" i="10"/>
  <c r="R637" i="10"/>
  <c r="R638" i="10"/>
  <c r="R639" i="10"/>
  <c r="R640" i="10"/>
  <c r="R641" i="10"/>
  <c r="R642" i="10"/>
  <c r="R643" i="10"/>
  <c r="R644" i="10"/>
  <c r="R645" i="10"/>
  <c r="R646" i="10"/>
  <c r="R647" i="10"/>
  <c r="R648" i="10"/>
  <c r="R649" i="10"/>
  <c r="R650" i="10"/>
  <c r="R651" i="10"/>
  <c r="R652" i="10"/>
  <c r="R653" i="10"/>
  <c r="R654" i="10"/>
  <c r="R655" i="10"/>
  <c r="R656" i="10"/>
  <c r="R657" i="10"/>
  <c r="R658" i="10"/>
  <c r="R659" i="10"/>
  <c r="R660" i="10"/>
  <c r="R661" i="10"/>
  <c r="R662" i="10"/>
  <c r="R663" i="10"/>
  <c r="R664" i="10"/>
  <c r="R665" i="10"/>
  <c r="R666" i="10"/>
  <c r="R667" i="10"/>
  <c r="R668" i="10"/>
  <c r="R669" i="10"/>
  <c r="R670" i="10"/>
  <c r="R671" i="10"/>
  <c r="R672" i="10"/>
  <c r="R673" i="10"/>
  <c r="R674" i="10"/>
  <c r="R675" i="10"/>
  <c r="R676" i="10"/>
  <c r="R677" i="10"/>
  <c r="R678" i="10"/>
  <c r="R679" i="10"/>
  <c r="R680" i="10"/>
  <c r="R681" i="10"/>
  <c r="R682" i="10"/>
  <c r="R683" i="10"/>
  <c r="R684" i="10"/>
  <c r="R685" i="10"/>
  <c r="R686" i="10"/>
  <c r="R687" i="10"/>
  <c r="R688" i="10"/>
  <c r="R689" i="10"/>
  <c r="R690" i="10"/>
  <c r="R691" i="10"/>
  <c r="R692" i="10"/>
  <c r="R693" i="10"/>
  <c r="R694" i="10"/>
  <c r="R695" i="10"/>
  <c r="R696" i="10"/>
  <c r="R697" i="10"/>
  <c r="R698" i="10"/>
  <c r="R699" i="10"/>
  <c r="R700" i="10"/>
  <c r="R701" i="10"/>
  <c r="R702" i="10"/>
  <c r="R703" i="10"/>
  <c r="R704" i="10"/>
  <c r="R705" i="10"/>
  <c r="R706" i="10"/>
  <c r="R707" i="10"/>
  <c r="R708" i="10"/>
  <c r="R709" i="10"/>
  <c r="R710" i="10"/>
  <c r="R711" i="10"/>
  <c r="R712" i="10"/>
  <c r="R713" i="10"/>
  <c r="R714" i="10"/>
  <c r="R715" i="10"/>
  <c r="R716" i="10"/>
  <c r="R717" i="10"/>
  <c r="R718" i="10"/>
  <c r="R719" i="10"/>
  <c r="R720" i="10"/>
  <c r="R721" i="10"/>
  <c r="R722" i="10"/>
  <c r="R723" i="10"/>
  <c r="R724" i="10"/>
  <c r="R725" i="10"/>
  <c r="R726" i="10"/>
  <c r="R727" i="10"/>
  <c r="R728" i="10"/>
  <c r="R729" i="10"/>
  <c r="R730" i="10"/>
  <c r="R731" i="10"/>
  <c r="R732" i="10"/>
  <c r="R733" i="10"/>
  <c r="R734" i="10"/>
  <c r="R735" i="10"/>
  <c r="R736" i="10"/>
  <c r="R737" i="10"/>
  <c r="R738" i="10"/>
  <c r="R739" i="10"/>
  <c r="R740" i="10"/>
  <c r="R741" i="10"/>
  <c r="R742" i="10"/>
  <c r="R743" i="10"/>
  <c r="R744" i="10"/>
  <c r="R745" i="10"/>
  <c r="R746" i="10"/>
  <c r="R747" i="10"/>
  <c r="R748" i="10"/>
  <c r="R749" i="10"/>
  <c r="R750" i="10"/>
  <c r="R751" i="10"/>
  <c r="R752" i="10"/>
  <c r="R753" i="10"/>
  <c r="R754" i="10"/>
  <c r="R755" i="10"/>
  <c r="R756" i="10"/>
  <c r="R757" i="10"/>
  <c r="R758" i="10"/>
  <c r="R759" i="10"/>
  <c r="R760" i="10"/>
  <c r="R761" i="10"/>
  <c r="R762" i="10"/>
  <c r="R763" i="10"/>
  <c r="R764" i="10"/>
  <c r="R765" i="10"/>
  <c r="R766" i="10"/>
  <c r="R767" i="10"/>
  <c r="R768" i="10"/>
  <c r="R769" i="10"/>
  <c r="R770" i="10"/>
  <c r="R771" i="10"/>
  <c r="R772" i="10"/>
  <c r="R773" i="10"/>
  <c r="R774" i="10"/>
  <c r="R775" i="10"/>
  <c r="R776" i="10"/>
  <c r="R777" i="10"/>
  <c r="R778" i="10"/>
  <c r="R779" i="10"/>
  <c r="R780" i="10"/>
  <c r="R781" i="10"/>
  <c r="R782" i="10"/>
  <c r="R783" i="10"/>
  <c r="R784" i="10"/>
  <c r="R785" i="10"/>
  <c r="R786" i="10"/>
  <c r="R787" i="10"/>
  <c r="R788" i="10"/>
  <c r="R789" i="10"/>
  <c r="R790" i="10"/>
  <c r="R791" i="10"/>
  <c r="R792" i="10"/>
  <c r="R793" i="10"/>
  <c r="R794" i="10"/>
  <c r="R795" i="10"/>
  <c r="R796" i="10"/>
  <c r="R797" i="10"/>
  <c r="R798" i="10"/>
  <c r="R799" i="10"/>
  <c r="R800" i="10"/>
  <c r="R801" i="10"/>
  <c r="R802" i="10"/>
  <c r="R803" i="10"/>
  <c r="R804" i="10"/>
  <c r="R805" i="10"/>
  <c r="R806" i="10"/>
  <c r="R807" i="10"/>
  <c r="R808" i="10"/>
  <c r="R809" i="10"/>
  <c r="R810" i="10"/>
  <c r="R811" i="10"/>
  <c r="R812" i="10"/>
  <c r="R813" i="10"/>
  <c r="R814" i="10"/>
  <c r="R815" i="10"/>
  <c r="R816" i="10"/>
  <c r="R817" i="10"/>
  <c r="R818" i="10"/>
  <c r="R819" i="10"/>
  <c r="R820" i="10"/>
  <c r="R821" i="10"/>
  <c r="R822" i="10"/>
  <c r="R823" i="10"/>
  <c r="R824" i="10"/>
  <c r="R825" i="10"/>
  <c r="R826" i="10"/>
  <c r="R827" i="10"/>
  <c r="R828" i="10"/>
  <c r="R829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845" i="10"/>
  <c r="R846" i="10"/>
  <c r="R847" i="10"/>
  <c r="R848" i="10"/>
  <c r="R849" i="10"/>
  <c r="R850" i="10"/>
  <c r="R851" i="10"/>
  <c r="R852" i="10"/>
  <c r="R853" i="10"/>
  <c r="R854" i="10"/>
  <c r="R855" i="10"/>
  <c r="R856" i="10"/>
  <c r="R857" i="10"/>
  <c r="R858" i="10"/>
  <c r="R859" i="10"/>
  <c r="R860" i="10"/>
  <c r="R861" i="10"/>
  <c r="R862" i="10"/>
  <c r="R863" i="10"/>
  <c r="R864" i="10"/>
  <c r="R865" i="10"/>
  <c r="R866" i="10"/>
  <c r="R867" i="10"/>
  <c r="R868" i="10"/>
  <c r="R869" i="10"/>
  <c r="R870" i="10"/>
  <c r="R871" i="10"/>
  <c r="R872" i="10"/>
  <c r="R873" i="10"/>
  <c r="R874" i="10"/>
  <c r="R875" i="10"/>
  <c r="R876" i="10"/>
  <c r="R877" i="10"/>
  <c r="R878" i="10"/>
  <c r="R879" i="10"/>
  <c r="R880" i="10"/>
  <c r="R881" i="10"/>
  <c r="R882" i="10"/>
  <c r="R883" i="10"/>
  <c r="R884" i="10"/>
  <c r="R885" i="10"/>
  <c r="R886" i="10"/>
  <c r="R887" i="10"/>
  <c r="R888" i="10"/>
  <c r="R889" i="10"/>
  <c r="R890" i="10"/>
  <c r="R891" i="10"/>
  <c r="R892" i="10"/>
  <c r="R893" i="10"/>
  <c r="R894" i="10"/>
  <c r="R895" i="10"/>
  <c r="R896" i="10"/>
  <c r="R897" i="10"/>
  <c r="R898" i="10"/>
  <c r="R899" i="10"/>
  <c r="R900" i="10"/>
  <c r="R901" i="10"/>
  <c r="R902" i="10"/>
  <c r="R903" i="10"/>
  <c r="R904" i="10"/>
  <c r="R905" i="10"/>
  <c r="R906" i="10"/>
  <c r="R907" i="10"/>
  <c r="R908" i="10"/>
  <c r="R909" i="10"/>
  <c r="R910" i="10"/>
  <c r="R911" i="10"/>
  <c r="R912" i="10"/>
  <c r="R913" i="10"/>
  <c r="R914" i="10"/>
  <c r="R915" i="10"/>
  <c r="R916" i="10"/>
  <c r="R917" i="10"/>
  <c r="R918" i="10"/>
  <c r="R919" i="10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941" i="10"/>
  <c r="R942" i="10"/>
  <c r="R943" i="10"/>
  <c r="R944" i="10"/>
  <c r="R945" i="10"/>
  <c r="R946" i="10"/>
  <c r="R947" i="10"/>
  <c r="R948" i="10"/>
  <c r="R949" i="10"/>
  <c r="R950" i="10"/>
  <c r="R951" i="10"/>
  <c r="R952" i="10"/>
  <c r="R953" i="10"/>
  <c r="R954" i="10"/>
  <c r="R955" i="10"/>
  <c r="R956" i="10"/>
  <c r="R957" i="10"/>
  <c r="R958" i="10"/>
  <c r="R959" i="10"/>
  <c r="R960" i="10"/>
  <c r="R961" i="10"/>
  <c r="R962" i="10"/>
  <c r="R2" i="10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</calcChain>
</file>

<file path=xl/sharedStrings.xml><?xml version="1.0" encoding="utf-8"?>
<sst xmlns="http://schemas.openxmlformats.org/spreadsheetml/2006/main" count="11299" uniqueCount="690">
  <si>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</si>
  <si>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</si>
  <si>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</si>
  <si>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</si>
  <si>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</si>
  <si>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</si>
  <si>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</si>
  <si>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</si>
  <si>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</si>
  <si>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</si>
  <si>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</si>
  <si>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</si>
  <si>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</si>
  <si>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</si>
  <si>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</si>
  <si>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</si>
  <si>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</si>
  <si>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</si>
  <si>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</si>
  <si>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</si>
  <si>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</si>
  <si>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</si>
  <si>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</si>
  <si>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</si>
  <si>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</si>
  <si>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</si>
  <si>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</si>
  <si>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</si>
  <si>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</si>
  <si>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</si>
  <si>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</si>
  <si>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</si>
  <si>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</si>
  <si>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</si>
  <si>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</si>
  <si>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</si>
  <si>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</si>
  <si>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</si>
  <si>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</si>
  <si>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</si>
  <si>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</si>
  <si>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</si>
  <si>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</si>
  <si>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</si>
  <si>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</si>
  <si>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</si>
  <si>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</si>
  <si>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</si>
  <si>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</si>
  <si>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</si>
  <si>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</si>
  <si>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</si>
  <si>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</si>
  <si>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</si>
  <si>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</si>
  <si>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</si>
  <si>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</si>
  <si>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</si>
  <si>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</si>
  <si>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</si>
  <si>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</si>
  <si>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</si>
  <si>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</si>
  <si>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</si>
  <si>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</si>
  <si>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</si>
  <si>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</si>
  <si>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</si>
  <si>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</si>
  <si>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</si>
  <si>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</si>
  <si>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</si>
  <si>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</si>
  <si>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</si>
  <si>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</si>
  <si>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</si>
  <si>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</si>
  <si>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</si>
  <si>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</si>
  <si>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</si>
  <si>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</si>
  <si>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</si>
  <si>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</si>
  <si>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</si>
  <si>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</si>
  <si>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</si>
  <si>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</si>
  <si>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</si>
  <si>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</si>
  <si>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</si>
  <si>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</si>
  <si>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</si>
  <si>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</si>
  <si>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</si>
  <si>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</si>
  <si>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</si>
  <si>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</si>
  <si>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</si>
  <si>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</si>
  <si>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</si>
  <si>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</si>
  <si>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</si>
  <si>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</si>
  <si>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</si>
  <si>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</si>
  <si>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</si>
  <si>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</si>
  <si>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</si>
  <si>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</si>
  <si>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</si>
  <si>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</si>
  <si>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</si>
  <si>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</si>
  <si>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</si>
  <si>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</si>
  <si>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</si>
  <si>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</si>
  <si>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</si>
  <si>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</si>
  <si>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</si>
  <si>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</si>
  <si>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</si>
  <si>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</si>
  <si>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</si>
  <si>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</si>
  <si>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</si>
  <si>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</si>
  <si>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</si>
  <si>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</si>
  <si>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</si>
  <si>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</si>
  <si>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</si>
  <si>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</si>
  <si>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</si>
  <si>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</si>
  <si>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</si>
  <si>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</si>
  <si>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</si>
  <si>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</si>
  <si>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</si>
  <si>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</si>
  <si>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</si>
  <si>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</si>
  <si>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</si>
  <si>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</si>
  <si>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</si>
  <si>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</si>
  <si>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</si>
  <si>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</si>
  <si>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</si>
  <si>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</si>
  <si>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</si>
  <si>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</si>
  <si>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</si>
  <si>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</si>
  <si>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</si>
  <si>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</si>
  <si>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</si>
  <si>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</si>
  <si>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</si>
  <si>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</si>
  <si>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</si>
  <si>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</si>
  <si>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</si>
  <si>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</si>
  <si>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</si>
  <si>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</si>
  <si>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</si>
  <si>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</si>
  <si>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</si>
  <si>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</si>
  <si>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</si>
  <si>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</si>
  <si>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</si>
  <si>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</si>
  <si>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</si>
  <si>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</si>
  <si>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</si>
  <si>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</si>
  <si>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</si>
  <si>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</si>
  <si>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</si>
  <si>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</si>
  <si>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</si>
  <si>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</si>
  <si>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</si>
  <si>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</si>
  <si>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</si>
  <si>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</si>
  <si>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</si>
  <si>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</si>
  <si>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</si>
  <si>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</si>
  <si>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</si>
  <si>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</si>
  <si>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</si>
  <si>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</si>
  <si>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</si>
  <si>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</si>
  <si>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</si>
  <si>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</si>
  <si>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</si>
  <si>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</si>
  <si>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</si>
  <si>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</si>
  <si>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</si>
  <si>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</si>
  <si>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</si>
  <si>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</si>
  <si>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</si>
  <si>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</si>
  <si>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</si>
  <si>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</si>
  <si>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</si>
  <si>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</si>
  <si>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</si>
  <si>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</si>
  <si>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</si>
  <si>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</si>
  <si>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</si>
  <si>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</si>
  <si>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</si>
  <si>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</si>
  <si>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</si>
  <si>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</si>
  <si>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</si>
  <si>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</si>
  <si>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</si>
  <si>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</si>
  <si>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</si>
  <si>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</si>
  <si>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</si>
  <si>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</si>
  <si>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</si>
  <si>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</si>
  <si>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</si>
  <si>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</si>
  <si>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</si>
  <si>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</si>
  <si>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</si>
  <si>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</si>
  <si>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</si>
  <si>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</si>
  <si>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</si>
  <si>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</si>
  <si>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</si>
  <si>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</si>
  <si>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</si>
  <si>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</si>
  <si>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</si>
  <si>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</si>
  <si>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</si>
  <si>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</si>
  <si>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</si>
  <si>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</si>
  <si>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</si>
  <si>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</si>
  <si>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</si>
  <si>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</si>
  <si>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</si>
  <si>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</si>
  <si>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</si>
  <si>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</si>
  <si>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</si>
  <si>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</si>
  <si>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</si>
  <si>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</si>
  <si>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</si>
  <si>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</si>
  <si>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</si>
  <si>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</si>
  <si>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</si>
  <si>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</si>
  <si>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</si>
  <si>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</si>
  <si>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</si>
  <si>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</si>
  <si>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</si>
  <si>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</si>
  <si>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</si>
  <si>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</si>
  <si>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</si>
  <si>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</si>
  <si>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</si>
  <si>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</si>
  <si>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</si>
  <si>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</si>
  <si>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</si>
  <si>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</si>
  <si>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</si>
  <si>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</si>
  <si>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</si>
  <si>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</si>
  <si>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</si>
  <si>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</si>
  <si>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</si>
  <si>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</si>
  <si>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</si>
  <si>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</si>
  <si>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</si>
  <si>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</si>
  <si>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</si>
  <si>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</si>
  <si>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</si>
  <si>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</si>
  <si>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</si>
  <si>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</si>
  <si>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</si>
  <si>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</si>
  <si>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</si>
  <si>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</si>
  <si>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</si>
  <si>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</si>
  <si>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</si>
  <si>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</si>
  <si>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</si>
  <si>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</si>
  <si>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</si>
  <si>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</si>
  <si>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</si>
  <si>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</si>
  <si>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</si>
  <si>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</si>
  <si>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</si>
  <si>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</si>
  <si>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</si>
  <si>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</si>
  <si>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</si>
  <si>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</si>
  <si>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</si>
  <si>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</si>
  <si>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</si>
  <si>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</si>
  <si>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</si>
  <si>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</si>
  <si>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</si>
  <si>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</si>
  <si>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</si>
  <si>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</si>
  <si>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</si>
  <si>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</si>
  <si>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</si>
  <si>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</si>
  <si>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</si>
  <si>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</si>
  <si>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</si>
  <si>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</si>
  <si>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</si>
  <si>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</si>
  <si>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</si>
  <si>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</si>
  <si>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</si>
  <si>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</si>
  <si>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</si>
  <si>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</si>
  <si>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</si>
  <si>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</si>
  <si>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</si>
  <si>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</si>
  <si>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</si>
  <si>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</si>
  <si>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</si>
  <si>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</si>
  <si>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</si>
  <si>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</si>
  <si>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</si>
  <si>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</si>
  <si>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</si>
  <si>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</si>
  <si>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</si>
  <si>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</si>
  <si>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</si>
  <si>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</si>
  <si>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</si>
  <si>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</si>
  <si>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</si>
  <si>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</si>
  <si>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</si>
  <si>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</si>
  <si>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</si>
  <si>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</si>
  <si>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</si>
  <si>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</si>
  <si>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</si>
  <si>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</si>
  <si>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</si>
  <si>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</si>
  <si>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</si>
  <si>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</si>
  <si>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</si>
  <si>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</si>
  <si>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</si>
  <si>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</si>
  <si>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</si>
  <si>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</si>
  <si>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</si>
  <si>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</si>
  <si>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</si>
  <si>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</si>
  <si>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</si>
  <si>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</si>
  <si>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</si>
  <si>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</si>
  <si>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</si>
  <si>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</si>
  <si>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</si>
  <si>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</si>
  <si>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</si>
  <si>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</si>
  <si>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</si>
  <si>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</si>
  <si>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</si>
  <si>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</si>
  <si>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</si>
  <si>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</si>
  <si>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</si>
  <si>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</si>
  <si>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</si>
  <si>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</si>
  <si>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</si>
  <si>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</si>
  <si>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</si>
  <si>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</si>
  <si>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</si>
  <si>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</si>
  <si>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</si>
  <si>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</si>
  <si>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</si>
  <si>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</si>
  <si>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</si>
  <si>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</si>
  <si>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</si>
  <si>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</si>
  <si>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</si>
  <si>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</si>
  <si>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</si>
  <si>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</si>
  <si>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</si>
  <si>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</si>
  <si>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</si>
  <si>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</si>
  <si>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</si>
  <si>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</si>
  <si>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</si>
  <si>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</si>
  <si>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</si>
  <si>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</si>
  <si>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</si>
  <si>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</si>
  <si>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</si>
  <si>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</si>
  <si>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</si>
  <si>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</si>
  <si>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</si>
  <si>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</si>
  <si>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</si>
  <si>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</si>
  <si>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</si>
  <si>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</si>
  <si>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</si>
  <si>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</si>
  <si>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</si>
  <si>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</si>
  <si>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</si>
  <si>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</si>
  <si>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</si>
  <si>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</si>
  <si>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</si>
  <si>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</si>
  <si>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</si>
  <si>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</si>
  <si>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</si>
  <si>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</si>
  <si>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</si>
  <si>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</si>
  <si>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</si>
  <si>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</si>
  <si>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</si>
  <si>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</si>
  <si>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</si>
  <si>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</si>
  <si>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</si>
  <si>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</si>
  <si>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</si>
  <si>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</si>
  <si>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</si>
  <si>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</si>
  <si>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</si>
  <si>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</si>
  <si>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</si>
  <si>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</si>
  <si>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</si>
  <si>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</si>
  <si>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</si>
  <si>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</si>
  <si>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</si>
  <si>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</si>
  <si>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</si>
  <si>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</si>
  <si>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</si>
  <si>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</si>
  <si>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</si>
  <si>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</si>
  <si>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</si>
  <si>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</si>
  <si>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</si>
  <si>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</si>
  <si>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</si>
  <si>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</si>
  <si>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</si>
  <si>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</si>
  <si>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</si>
  <si>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</si>
  <si>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</si>
  <si>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</si>
  <si>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</si>
  <si>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</si>
  <si>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</si>
  <si>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</si>
  <si>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</si>
  <si>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</si>
  <si>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</si>
  <si>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</si>
  <si>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</si>
  <si>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</si>
  <si>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</si>
  <si>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</si>
  <si>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</si>
  <si>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closing_date</t>
  </si>
  <si>
    <t>stage</t>
  </si>
  <si>
    <t>branch</t>
  </si>
  <si>
    <t>specialty</t>
  </si>
  <si>
    <t>product_sub_group</t>
  </si>
  <si>
    <t>risk_details</t>
  </si>
  <si>
    <t>Qualify Opportunity</t>
  </si>
  <si>
    <t>Mediclaim</t>
  </si>
  <si>
    <t>Group Medical</t>
  </si>
  <si>
    <t>Group Personal Accident</t>
  </si>
  <si>
    <t>Marine Hull</t>
  </si>
  <si>
    <t>Charterers' Liability Policy</t>
  </si>
  <si>
    <t>Trade Credit Insurance</t>
  </si>
  <si>
    <t>Financial Lines</t>
  </si>
  <si>
    <t>Commercial General Liability</t>
  </si>
  <si>
    <t>Cyber Liability Insurance</t>
  </si>
  <si>
    <t>Negotiate</t>
  </si>
  <si>
    <t>Commercial Crime Insurance</t>
  </si>
  <si>
    <t>Marine Cargo</t>
  </si>
  <si>
    <t>Marine Combo policy ( EXIM +Inland)</t>
  </si>
  <si>
    <t>Constructions &amp;amp; Infrastructure</t>
  </si>
  <si>
    <t>Industrial All Risks</t>
  </si>
  <si>
    <t>Propose Solution</t>
  </si>
  <si>
    <t>Fire &amp;amp; Special Perils</t>
  </si>
  <si>
    <t>Contractors All Risk</t>
  </si>
  <si>
    <t>Crises Mgmt / Terr / Political Risks / K&amp;amp;R</t>
  </si>
  <si>
    <t>Terrorism</t>
  </si>
  <si>
    <t>Political Risks</t>
  </si>
  <si>
    <t>SABOTAGE &amp;amp; TERRORISM &amp;amp; Political Violence</t>
  </si>
  <si>
    <t>Director &amp;amp; Officers / Management  Liability</t>
  </si>
  <si>
    <t>Brokerage Renewal</t>
  </si>
  <si>
    <t>Brokerage New</t>
  </si>
  <si>
    <t>Fees Renewal</t>
  </si>
  <si>
    <t>Fees New</t>
  </si>
  <si>
    <t>Row Labels</t>
  </si>
  <si>
    <t>Grand Total</t>
  </si>
  <si>
    <t>Sum of Amount</t>
  </si>
  <si>
    <t>Target Budget</t>
  </si>
  <si>
    <t>Invoice Renewal</t>
  </si>
  <si>
    <t>Invoice New</t>
  </si>
  <si>
    <t>Invoice Cross sell</t>
  </si>
  <si>
    <t>Brokerage Cross Sell</t>
  </si>
  <si>
    <t>Total of Brokerage &amp; Fees</t>
  </si>
  <si>
    <t>Fees Cross sell</t>
  </si>
  <si>
    <t>2019</t>
  </si>
  <si>
    <t>2020</t>
  </si>
  <si>
    <t>Count of meeting_date</t>
  </si>
  <si>
    <t>Sum of Invoice Renewal</t>
  </si>
  <si>
    <t>Sum of Invoice New</t>
  </si>
  <si>
    <t>Sum of Invoice Cross sell</t>
  </si>
  <si>
    <t>Count of Account Executive</t>
  </si>
  <si>
    <t>Open</t>
  </si>
  <si>
    <t>opportunity_name</t>
  </si>
  <si>
    <t>opportunity_id</t>
  </si>
  <si>
    <t>Account Exe Id</t>
  </si>
  <si>
    <t>premium_amount</t>
  </si>
  <si>
    <t>revenue_amount</t>
  </si>
  <si>
    <t>EL-Group Mediclaim</t>
  </si>
  <si>
    <t>OPP1900001042</t>
  </si>
  <si>
    <t>AL GPA</t>
  </si>
  <si>
    <t>OPP1900001047</t>
  </si>
  <si>
    <t>BL - Marine STOP</t>
  </si>
  <si>
    <t>OPP1900001048</t>
  </si>
  <si>
    <t>II-Marine</t>
  </si>
  <si>
    <t>OPP1900001050</t>
  </si>
  <si>
    <t>PIL-Credit Insurance</t>
  </si>
  <si>
    <t>OPP1900001051</t>
  </si>
  <si>
    <t>PIL-CGL</t>
  </si>
  <si>
    <t>OPP1900001052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</si>
  <si>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</si>
  <si>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</si>
  <si>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</si>
  <si>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</si>
  <si>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</si>
  <si>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</si>
  <si>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</si>
  <si>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</si>
  <si>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</si>
  <si>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</si>
  <si>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</si>
  <si>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</si>
  <si>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</si>
  <si>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</si>
  <si>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</si>
  <si>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</si>
  <si>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</si>
  <si>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</si>
  <si>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</si>
  <si>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</si>
  <si>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</si>
  <si>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</si>
  <si>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</si>
  <si>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</si>
  <si>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</si>
  <si>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</si>
  <si>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</si>
  <si>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</si>
  <si>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</si>
  <si>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</si>
  <si>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</si>
  <si>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</si>
  <si>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</si>
  <si>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</si>
  <si>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</si>
  <si>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</si>
  <si>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</si>
  <si>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</si>
  <si>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OP-GMC</t>
  </si>
  <si>
    <t>OPP1900001803</t>
  </si>
  <si>
    <t>OPP1900001843</t>
  </si>
  <si>
    <t>ITNL - IAR (Operational Roads)</t>
  </si>
  <si>
    <t>OPP1900001906</t>
  </si>
  <si>
    <t>Maine Open</t>
  </si>
  <si>
    <t>OPP1900001923</t>
  </si>
  <si>
    <t>BD PDBI</t>
  </si>
  <si>
    <t>OPP1900001937</t>
  </si>
  <si>
    <t>CI-CAR/EAR Policy</t>
  </si>
  <si>
    <t>OPP1900001938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</si>
  <si>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</si>
  <si>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</si>
  <si>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</si>
  <si>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</si>
  <si>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</si>
  <si>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</si>
  <si>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</si>
  <si>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</si>
  <si>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</si>
  <si>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</si>
  <si>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</si>
  <si>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</si>
  <si>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</si>
  <si>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</si>
  <si>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</si>
  <si>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</si>
  <si>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</si>
  <si>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</si>
  <si>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</si>
  <si>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</si>
  <si>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</si>
  <si>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</si>
  <si>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</si>
  <si>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</si>
  <si>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</si>
  <si>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</si>
  <si>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</si>
  <si>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</si>
  <si>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</si>
  <si>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</si>
  <si>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</si>
  <si>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</si>
  <si>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</si>
  <si>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</si>
  <si>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</si>
  <si>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Count of Open</t>
  </si>
  <si>
    <t>(All)</t>
  </si>
  <si>
    <t>Sum of revenue_amount</t>
  </si>
  <si>
    <t>(Multiple Items)</t>
  </si>
  <si>
    <t>Total  Opportunity</t>
  </si>
  <si>
    <t>Total open opportunity</t>
  </si>
  <si>
    <t>Count of Years (meeting_date)</t>
  </si>
  <si>
    <t>Sum of Invoice</t>
  </si>
  <si>
    <t>Insurance Analytics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</si>
</sst>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/>
    <xf numFmtId="0" fontId="1" fillId="0" borderId="2" xfId="0" applyFont="1" applyBorder="1"/>
    <xf numFmtId="2" fontId="0" fillId="0" borderId="3" xfId="0" applyNumberFormat="1" applyBorder="1"/>
    <xf numFmtId="0" fontId="1" fillId="3" borderId="4" xfId="0" applyFont="1" applyFill="1" applyBorder="1"/>
    <xf numFmtId="0" fontId="1" fillId="3" borderId="5" xfId="0" applyFont="1" applyFill="1" applyBorder="1"/>
    <xf numFmtId="2" fontId="1" fillId="3" borderId="5" xfId="0" applyNumberFormat="1" applyFont="1" applyFill="1" applyBorder="1"/>
    <xf numFmtId="2" fontId="1" fillId="3" borderId="6" xfId="0" applyNumberFormat="1" applyFont="1" applyFill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45"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2" formatCode="0.00"/>
    </dxf>
    <dxf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. of Meeting by Account Executive</a:t>
            </a:r>
            <a:endParaRPr lang="en-US"/>
          </a:p>
        </c:rich>
      </c:tx>
      <c:layout>
        <c:manualLayout>
          <c:xMode val="edge"/>
          <c:yMode val="edge"/>
          <c:x val="0.1416111111111111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'KPI''s &amp; Charts'!$B$42:$B$51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'KPI''s &amp; Charts'!$C$42:$C$51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7-4424-9766-D296782C7C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5014320"/>
        <c:axId val="705016720"/>
      </c:barChart>
      <c:catAx>
        <c:axId val="70501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6720"/>
        <c:crosses val="autoZero"/>
        <c:auto val="1"/>
        <c:lblAlgn val="ctr"/>
        <c:lblOffset val="100"/>
        <c:noMultiLvlLbl val="0"/>
      </c:catAx>
      <c:valAx>
        <c:axId val="7050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Invoice by Account Executive</a:t>
            </a:r>
            <a:endParaRPr lang="en-IN"/>
          </a:p>
        </c:rich>
      </c:tx>
      <c:layout>
        <c:manualLayout>
          <c:xMode val="edge"/>
          <c:yMode val="edge"/>
          <c:x val="0.258861111111111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Charts'!$D$152</c:f>
              <c:strCache>
                <c:ptCount val="1"/>
                <c:pt idx="0">
                  <c:v>Sum of Invoice Renewal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'KPI''s &amp; Charts'!$C$153:$C$164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'KPI''s &amp; Charts'!$D$153:$D$164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1981422</c:v>
                </c:pt>
                <c:pt idx="3">
                  <c:v>4351921</c:v>
                </c:pt>
                <c:pt idx="4">
                  <c:v>305707</c:v>
                </c:pt>
                <c:pt idx="5">
                  <c:v>0</c:v>
                </c:pt>
                <c:pt idx="6">
                  <c:v>0</c:v>
                </c:pt>
                <c:pt idx="7">
                  <c:v>56098</c:v>
                </c:pt>
                <c:pt idx="8">
                  <c:v>0</c:v>
                </c:pt>
                <c:pt idx="9">
                  <c:v>1549162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A-46F7-96A0-6A5BBF7380E3}"/>
            </c:ext>
          </c:extLst>
        </c:ser>
        <c:ser>
          <c:idx val="1"/>
          <c:order val="1"/>
          <c:tx>
            <c:strRef>
              <c:f>'KPI''s &amp; Charts'!$E$152</c:f>
              <c:strCache>
                <c:ptCount val="1"/>
                <c:pt idx="0">
                  <c:v>Sum of Invoice New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'KPI''s &amp; Charts'!$C$153:$C$164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'KPI''s &amp; Charts'!$E$153:$E$164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84746</c:v>
                </c:pt>
                <c:pt idx="7">
                  <c:v>224533</c:v>
                </c:pt>
                <c:pt idx="8">
                  <c:v>260536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A-46F7-96A0-6A5BBF7380E3}"/>
            </c:ext>
          </c:extLst>
        </c:ser>
        <c:ser>
          <c:idx val="2"/>
          <c:order val="2"/>
          <c:tx>
            <c:strRef>
              <c:f>'KPI''s &amp; Charts'!$F$152</c:f>
              <c:strCache>
                <c:ptCount val="1"/>
                <c:pt idx="0">
                  <c:v>Sum of Invoice Cross sell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'KPI''s &amp; Charts'!$C$153:$C$164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'KPI''s &amp; Charts'!$F$153:$F$164</c:f>
              <c:numCache>
                <c:formatCode>General</c:formatCode>
                <c:ptCount val="11"/>
                <c:pt idx="0">
                  <c:v>1012346</c:v>
                </c:pt>
                <c:pt idx="1">
                  <c:v>443901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90530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895232</c:v>
                </c:pt>
                <c:pt idx="10">
                  <c:v>411833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A-46F7-96A0-6A5BBF73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008905903"/>
        <c:axId val="1008907343"/>
      </c:barChart>
      <c:catAx>
        <c:axId val="10089059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07343"/>
        <c:crosses val="autoZero"/>
        <c:auto val="1"/>
        <c:lblAlgn val="ctr"/>
        <c:lblOffset val="100"/>
        <c:noMultiLvlLbl val="0"/>
      </c:catAx>
      <c:valAx>
        <c:axId val="1008907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89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Charts!PivotTable18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'KPI''s &amp; Charts'!$C$120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0A-4137-8BD2-19EA36C004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0A-4137-8BD2-19EA36C004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0A-4137-8BD2-19EA36C004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0A-4137-8BD2-19EA36C004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0A-4137-8BD2-19EA36C0049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0A-4137-8BD2-19EA36C0049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0A-4137-8BD2-19EA36C004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'KPI''s &amp; Charts'!$B$121:$B$128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'KPI''s &amp; Charts'!$C$121:$C$128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0-4866-8E92-EBB63C618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Invoice</a:t>
            </a:r>
            <a:r>
              <a:rPr lang="en-US" baseline="0"/>
              <a:t> Achieved</a:t>
            </a:r>
            <a:endParaRPr lang="en-US"/>
          </a:p>
        </c:rich>
      </c:tx>
      <c:layout>
        <c:manualLayout>
          <c:xMode val="edge"/>
          <c:yMode val="edge"/>
          <c:x val="0.37308333333333332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Charts'!$F$51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 &amp; Charts'!$E$52:$E$55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'KPI''s &amp; Charts'!$F$52:$F$55</c:f>
              <c:numCache>
                <c:formatCode>General</c:formatCode>
                <c:ptCount val="3"/>
                <c:pt idx="0">
                  <c:v>2853842</c:v>
                </c:pt>
                <c:pt idx="1">
                  <c:v>569815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C-4E42-B769-281CEB60C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18695375"/>
        <c:axId val="1418695855"/>
      </c:barChart>
      <c:catAx>
        <c:axId val="141869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95855"/>
        <c:crosses val="autoZero"/>
        <c:auto val="1"/>
        <c:lblAlgn val="ctr"/>
        <c:lblOffset val="100"/>
        <c:noMultiLvlLbl val="0"/>
      </c:catAx>
      <c:valAx>
        <c:axId val="14186958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86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Brokerage - Renewal/New/Cross Sell</a:t>
            </a:r>
          </a:p>
        </c:rich>
      </c:tx>
      <c:layout>
        <c:manualLayout>
          <c:xMode val="edge"/>
          <c:yMode val="edge"/>
          <c:x val="0.25228958030731596"/>
          <c:y val="9.7277303418782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 &amp; Charts'!$A$3:$A$5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'KPI''s &amp; Charts'!$B$3:$B$5</c:f>
              <c:numCache>
                <c:formatCode>_ [$₹-4009]\ * #,##0_ ;_ [$₹-4009]\ * \-#,##0_ ;_ [$₹-4009]\ * "-"??_ ;_ @_ </c:formatCode>
                <c:ptCount val="3"/>
                <c:pt idx="0">
                  <c:v>12644773.300000001</c:v>
                </c:pt>
                <c:pt idx="1">
                  <c:v>3431629.3099999991</c:v>
                </c:pt>
                <c:pt idx="2">
                  <c:v>18490778.400000013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C2A-8C41-D7954F23D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06786207"/>
        <c:axId val="2006779487"/>
      </c:barChart>
      <c:catAx>
        <c:axId val="200678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79487"/>
        <c:crosses val="autoZero"/>
        <c:auto val="1"/>
        <c:lblAlgn val="ctr"/>
        <c:lblOffset val="100"/>
        <c:noMultiLvlLbl val="0"/>
      </c:catAx>
      <c:valAx>
        <c:axId val="20067794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crossAx val="20067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Fees - Renewal/New/Cross Sell</a:t>
            </a:r>
          </a:p>
        </c:rich>
      </c:tx>
      <c:layout>
        <c:manualLayout>
          <c:xMode val="edge"/>
          <c:yMode val="edge"/>
          <c:x val="0.22836706749577892"/>
          <c:y val="0.11498957861743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Charts'!$F$2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 &amp; Charts'!$E$3:$E$5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'KPI''s &amp; Charts'!$F$3:$F$5</c:f>
              <c:numCache>
                <c:formatCode>_ [$₹-4009]\ * #,##0_ ;_ [$₹-4009]\ * \-#,##0_ ;_ [$₹-4009]\ * "-"??_ ;_ @_ </c:formatCode>
                <c:ptCount val="3"/>
                <c:pt idx="0">
                  <c:v>396480</c:v>
                </c:pt>
                <c:pt idx="1">
                  <c:v>100000</c:v>
                </c:pt>
                <c:pt idx="2">
                  <c:v>18051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8-4E7F-AA9D-6BBA043FCD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59631615"/>
        <c:axId val="2006774159"/>
      </c:barChart>
      <c:catAx>
        <c:axId val="175963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74159"/>
        <c:crosses val="autoZero"/>
        <c:auto val="1"/>
        <c:lblAlgn val="ctr"/>
        <c:lblOffset val="100"/>
        <c:noMultiLvlLbl val="0"/>
      </c:catAx>
      <c:valAx>
        <c:axId val="20067741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crossAx val="17596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'KPI''s &amp; Charts'!$F$41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780-408C-A217-AC82743C23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780-408C-A217-AC82743C2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'KPI''s &amp; Charts'!$E$42:$E$44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'KPI''s &amp; Charts'!$F$42:$F$44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80-408C-A217-AC82743C23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Meeting by Account Executive</a:t>
            </a:r>
          </a:p>
        </c:rich>
      </c:tx>
      <c:layout>
        <c:manualLayout>
          <c:xMode val="edge"/>
          <c:yMode val="edge"/>
          <c:x val="0.32527271856233425"/>
          <c:y val="6.86734997410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Charts'!$C$41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 &amp; Charts'!$B$42:$B$51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'KPI''s &amp; Charts'!$C$42:$C$51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B-46AD-B7B8-3A3C7161DB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05014320"/>
        <c:axId val="705016720"/>
      </c:barChart>
      <c:catAx>
        <c:axId val="70501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6720"/>
        <c:crosses val="autoZero"/>
        <c:auto val="1"/>
        <c:lblAlgn val="ctr"/>
        <c:lblOffset val="100"/>
        <c:noMultiLvlLbl val="0"/>
      </c:catAx>
      <c:valAx>
        <c:axId val="7050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Opportunity</a:t>
            </a:r>
          </a:p>
        </c:rich>
      </c:tx>
      <c:layout>
        <c:manualLayout>
          <c:xMode val="edge"/>
          <c:yMode val="edge"/>
          <c:x val="0.23570938455669521"/>
          <c:y val="5.598543812897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 &amp; Charts'!$A$71:$B$71</c:f>
              <c:strCache>
                <c:ptCount val="2"/>
                <c:pt idx="0">
                  <c:v>Total  Opportunity</c:v>
                </c:pt>
                <c:pt idx="1">
                  <c:v>Total open opportunity</c:v>
                </c:pt>
              </c:strCache>
            </c:strRef>
          </c:cat>
          <c:val>
            <c:numRef>
              <c:f>'KPI''s &amp; Charts'!$A$72:$B$72</c:f>
              <c:numCache>
                <c:formatCode>General</c:formatCode>
                <c:ptCount val="2"/>
                <c:pt idx="0">
                  <c:v>41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F-42EE-A094-AAA19C985F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9490031"/>
        <c:axId val="939470831"/>
      </c:barChart>
      <c:catAx>
        <c:axId val="9394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70831"/>
        <c:crosses val="autoZero"/>
        <c:auto val="1"/>
        <c:lblAlgn val="ctr"/>
        <c:lblOffset val="100"/>
        <c:noMultiLvlLbl val="0"/>
      </c:catAx>
      <c:valAx>
        <c:axId val="9394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Open Opportunity - Top 3</a:t>
            </a:r>
          </a:p>
        </c:rich>
      </c:tx>
      <c:layout>
        <c:manualLayout>
          <c:xMode val="edge"/>
          <c:yMode val="edge"/>
          <c:x val="0.3169974569677671"/>
          <c:y val="5.7855855969657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278930717648307"/>
          <c:y val="0.23852577814934339"/>
          <c:w val="0.62226289823583314"/>
          <c:h val="0.645346318682639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'KPI''s &amp; Charts'!$B$82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 &amp; Charts'!$A$83:$A$86</c:f>
              <c:strCache>
                <c:ptCount val="3"/>
                <c:pt idx="0">
                  <c:v>Employee Benefits (EB)</c:v>
                </c:pt>
                <c:pt idx="1">
                  <c:v>Marine</c:v>
                </c:pt>
                <c:pt idx="2">
                  <c:v>Property / BI</c:v>
                </c:pt>
              </c:strCache>
            </c:strRef>
          </c:cat>
          <c:val>
            <c:numRef>
              <c:f>'KPI''s &amp; Charts'!$B$83:$B$86</c:f>
              <c:numCache>
                <c:formatCode>General</c:formatCode>
                <c:ptCount val="3"/>
                <c:pt idx="0">
                  <c:v>2330000</c:v>
                </c:pt>
                <c:pt idx="1">
                  <c:v>610000</c:v>
                </c:pt>
                <c:pt idx="2">
                  <c:v>1950000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3-44E3-8141-68BA229155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39477071"/>
        <c:axId val="939485711"/>
      </c:barChart>
      <c:catAx>
        <c:axId val="93947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85711"/>
        <c:crosses val="autoZero"/>
        <c:auto val="1"/>
        <c:lblAlgn val="ctr"/>
        <c:lblOffset val="100"/>
        <c:noMultiLvlLbl val="0"/>
      </c:catAx>
      <c:valAx>
        <c:axId val="9394857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947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Meeeting Count</a:t>
            </a:r>
          </a:p>
        </c:rich>
      </c:tx>
      <c:layout>
        <c:manualLayout>
          <c:xMode val="edge"/>
          <c:yMode val="edge"/>
          <c:x val="0.29114793817335927"/>
          <c:y val="0.12250026664341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'KPI''s &amp; Charts'!$C$103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1E-4FE2-8EEB-F73B2D2F93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1E-4FE2-8EEB-F73B2D2F93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1E-4FE2-8EEB-F73B2D2F93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1E-4FE2-8EEB-F73B2D2F93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1E-4FE2-8EEB-F73B2D2F93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1E-4FE2-8EEB-F73B2D2F932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1E-4FE2-8EEB-F73B2D2F932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1E-4FE2-8EEB-F73B2D2F932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B1E-4FE2-8EEB-F73B2D2F9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'KPI''s &amp; Charts'!$B$104:$B$113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'KPI''s &amp; Charts'!$C$104:$C$113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1E-4FE2-8EEB-F73B2D2F9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'KPI''s &amp; Charts'!$F$41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C5-4D7A-906C-FE482EB1E8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C5-4D7A-906C-FE482EB1E8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'KPI''s &amp; Charts'!$E$42:$E$44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'KPI''s &amp; Charts'!$F$42:$F$44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0-4369-95F0-30749FC94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Charts!PivotTable27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3 opportunity Revenue</a:t>
            </a:r>
          </a:p>
        </c:rich>
      </c:tx>
      <c:layout>
        <c:manualLayout>
          <c:xMode val="edge"/>
          <c:yMode val="edge"/>
          <c:x val="0.26750000000000002"/>
          <c:y val="1.647710702828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&amp; Charts'!$D$137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 &amp; Charts'!$C$138:$C$141</c:f>
              <c:strCache>
                <c:ptCount val="3"/>
                <c:pt idx="0">
                  <c:v>Employee Benefits (EB)</c:v>
                </c:pt>
                <c:pt idx="1">
                  <c:v>Marine</c:v>
                </c:pt>
                <c:pt idx="2">
                  <c:v>Property / BI</c:v>
                </c:pt>
              </c:strCache>
            </c:strRef>
          </c:cat>
          <c:val>
            <c:numRef>
              <c:f>'KPI''s &amp; Charts'!$D$138:$D$141</c:f>
              <c:numCache>
                <c:formatCode>General</c:formatCode>
                <c:ptCount val="3"/>
                <c:pt idx="0">
                  <c:v>2530000</c:v>
                </c:pt>
                <c:pt idx="1">
                  <c:v>710000</c:v>
                </c:pt>
                <c:pt idx="2">
                  <c:v>2450000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839-A701-1BC0D5600A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8893903"/>
        <c:axId val="1008884303"/>
      </c:barChart>
      <c:catAx>
        <c:axId val="10088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84303"/>
        <c:crosses val="autoZero"/>
        <c:auto val="1"/>
        <c:lblAlgn val="ctr"/>
        <c:lblOffset val="100"/>
        <c:noMultiLvlLbl val="0"/>
      </c:catAx>
      <c:valAx>
        <c:axId val="100888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9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Charts!PivotTable29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Invoice by Account Executive</a:t>
            </a:r>
            <a:endParaRPr lang="en-IN"/>
          </a:p>
        </c:rich>
      </c:tx>
      <c:layout>
        <c:manualLayout>
          <c:xMode val="edge"/>
          <c:yMode val="edge"/>
          <c:x val="0.258861111111111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Charts'!$D$152</c:f>
              <c:strCache>
                <c:ptCount val="1"/>
                <c:pt idx="0">
                  <c:v>Sum of Invoice Renewal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'KPI''s &amp; Charts'!$C$153:$C$164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'KPI''s &amp; Charts'!$D$153:$D$164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1981422</c:v>
                </c:pt>
                <c:pt idx="3">
                  <c:v>4351921</c:v>
                </c:pt>
                <c:pt idx="4">
                  <c:v>305707</c:v>
                </c:pt>
                <c:pt idx="5">
                  <c:v>0</c:v>
                </c:pt>
                <c:pt idx="6">
                  <c:v>0</c:v>
                </c:pt>
                <c:pt idx="7">
                  <c:v>56098</c:v>
                </c:pt>
                <c:pt idx="8">
                  <c:v>0</c:v>
                </c:pt>
                <c:pt idx="9">
                  <c:v>1549162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E-4AD7-9D07-4B98048E2088}"/>
            </c:ext>
          </c:extLst>
        </c:ser>
        <c:ser>
          <c:idx val="1"/>
          <c:order val="1"/>
          <c:tx>
            <c:strRef>
              <c:f>'KPI''s &amp; Charts'!$E$152</c:f>
              <c:strCache>
                <c:ptCount val="1"/>
                <c:pt idx="0">
                  <c:v>Sum of Invoice New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'KPI''s &amp; Charts'!$C$153:$C$164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'KPI''s &amp; Charts'!$E$153:$E$164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84746</c:v>
                </c:pt>
                <c:pt idx="7">
                  <c:v>224533</c:v>
                </c:pt>
                <c:pt idx="8">
                  <c:v>260536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E-4AD7-9D07-4B98048E2088}"/>
            </c:ext>
          </c:extLst>
        </c:ser>
        <c:ser>
          <c:idx val="2"/>
          <c:order val="2"/>
          <c:tx>
            <c:strRef>
              <c:f>'KPI''s &amp; Charts'!$F$152</c:f>
              <c:strCache>
                <c:ptCount val="1"/>
                <c:pt idx="0">
                  <c:v>Sum of Invoice Cross sell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'KPI''s &amp; Charts'!$C$153:$C$164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'KPI''s &amp; Charts'!$F$153:$F$164</c:f>
              <c:numCache>
                <c:formatCode>General</c:formatCode>
                <c:ptCount val="11"/>
                <c:pt idx="0">
                  <c:v>1012346</c:v>
                </c:pt>
                <c:pt idx="1">
                  <c:v>443901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90530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895232</c:v>
                </c:pt>
                <c:pt idx="10">
                  <c:v>411833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E-4AD7-9D07-4B98048E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008905903"/>
        <c:axId val="1008907343"/>
      </c:barChart>
      <c:catAx>
        <c:axId val="10089059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07343"/>
        <c:crosses val="autoZero"/>
        <c:auto val="1"/>
        <c:lblAlgn val="ctr"/>
        <c:lblOffset val="100"/>
        <c:noMultiLvlLbl val="0"/>
      </c:catAx>
      <c:valAx>
        <c:axId val="1008907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89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Charts!PivotTable18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Opportunity</a:t>
            </a:r>
            <a:r>
              <a:rPr lang="en-US" sz="1400" baseline="0"/>
              <a:t> by production Distribution</a:t>
            </a:r>
            <a:endParaRPr lang="en-US" sz="1400"/>
          </a:p>
        </c:rich>
      </c:tx>
      <c:layout>
        <c:manualLayout>
          <c:xMode val="edge"/>
          <c:yMode val="edge"/>
          <c:x val="0.26741086373929884"/>
          <c:y val="9.851111455389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'KPI''s &amp; Charts'!$C$120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A3-4A3E-89AE-A027287448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A3-4A3E-89AE-A027287448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A3-4A3E-89AE-A027287448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A3-4A3E-89AE-A027287448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A3-4A3E-89AE-A027287448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A3-4A3E-89AE-A0272874480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A3-4A3E-89AE-A027287448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'KPI''s &amp; Charts'!$B$121:$B$128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'KPI''s &amp; Charts'!$C$121:$C$128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A3-4A3E-89AE-A027287448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Charts!PivotTable30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Invoice</a:t>
            </a:r>
            <a:r>
              <a:rPr lang="en-US" baseline="0"/>
              <a:t> Achieved</a:t>
            </a:r>
            <a:endParaRPr lang="en-US"/>
          </a:p>
        </c:rich>
      </c:tx>
      <c:layout>
        <c:manualLayout>
          <c:xMode val="edge"/>
          <c:yMode val="edge"/>
          <c:x val="1.5306936349707406E-3"/>
          <c:y val="1.187160016450658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Charts'!$F$51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 &amp; Charts'!$E$52:$E$55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'KPI''s &amp; Charts'!$F$52:$F$55</c:f>
              <c:numCache>
                <c:formatCode>General</c:formatCode>
                <c:ptCount val="3"/>
                <c:pt idx="0">
                  <c:v>2853842</c:v>
                </c:pt>
                <c:pt idx="1">
                  <c:v>569815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4-4015-9ED4-8B63ADC52B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18695375"/>
        <c:axId val="1418695855"/>
      </c:barChart>
      <c:catAx>
        <c:axId val="141869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95855"/>
        <c:crosses val="autoZero"/>
        <c:auto val="1"/>
        <c:lblAlgn val="ctr"/>
        <c:lblOffset val="100"/>
        <c:noMultiLvlLbl val="0"/>
      </c:catAx>
      <c:valAx>
        <c:axId val="14186958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86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Brokerage</a:t>
            </a:r>
            <a:r>
              <a:rPr lang="en-US" baseline="0"/>
              <a:t> - Renewal/New/Cross Sell</a:t>
            </a:r>
            <a:endParaRPr lang="en-US"/>
          </a:p>
        </c:rich>
      </c:tx>
      <c:layout>
        <c:manualLayout>
          <c:xMode val="edge"/>
          <c:yMode val="edge"/>
          <c:x val="0.17047137255739911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'KPI''s &amp; Charts'!$A$3:$A$5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'KPI''s &amp; Charts'!$B$3:$B$5</c:f>
              <c:numCache>
                <c:formatCode>_ [$₹-4009]\ * #,##0_ ;_ [$₹-4009]\ * \-#,##0_ ;_ [$₹-4009]\ * "-"??_ ;_ @_ </c:formatCode>
                <c:ptCount val="3"/>
                <c:pt idx="0">
                  <c:v>12644773.300000001</c:v>
                </c:pt>
                <c:pt idx="1">
                  <c:v>3431629.3099999991</c:v>
                </c:pt>
                <c:pt idx="2">
                  <c:v>18490778.400000013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3-4E65-ABC2-A7C3BD7123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6786207"/>
        <c:axId val="2006779487"/>
      </c:barChart>
      <c:catAx>
        <c:axId val="2006786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6779487"/>
        <c:crosses val="autoZero"/>
        <c:auto val="1"/>
        <c:lblAlgn val="ctr"/>
        <c:lblOffset val="100"/>
        <c:noMultiLvlLbl val="0"/>
      </c:catAx>
      <c:valAx>
        <c:axId val="20067794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out"/>
        <c:minorTickMark val="none"/>
        <c:tickLblPos val="nextTo"/>
        <c:crossAx val="20067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Fees</a:t>
            </a:r>
            <a:r>
              <a:rPr lang="en-US" baseline="0"/>
              <a:t> - Renewal/New/Cross Sell</a:t>
            </a:r>
            <a:endParaRPr lang="en-US"/>
          </a:p>
        </c:rich>
      </c:tx>
      <c:layout>
        <c:manualLayout>
          <c:xMode val="edge"/>
          <c:yMode val="edge"/>
          <c:x val="0.21449078677452008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'KPI''s &amp; Charts'!$E$3:$E$5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'KPI''s &amp; Charts'!$F$3:$F$5</c:f>
              <c:numCache>
                <c:formatCode>_ [$₹-4009]\ * #,##0_ ;_ [$₹-4009]\ * \-#,##0_ ;_ [$₹-4009]\ * "-"??_ ;_ @_ </c:formatCode>
                <c:ptCount val="3"/>
                <c:pt idx="0">
                  <c:v>396480</c:v>
                </c:pt>
                <c:pt idx="1">
                  <c:v>100000</c:v>
                </c:pt>
                <c:pt idx="2">
                  <c:v>18051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B-4022-A99B-8663C4BB0E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9631615"/>
        <c:axId val="2006774159"/>
      </c:barChart>
      <c:catAx>
        <c:axId val="175963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74159"/>
        <c:crosses val="autoZero"/>
        <c:auto val="1"/>
        <c:lblAlgn val="ctr"/>
        <c:lblOffset val="100"/>
        <c:noMultiLvlLbl val="0"/>
      </c:catAx>
      <c:valAx>
        <c:axId val="200677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Opportunity - Top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Charts'!$B$82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'KPI''s &amp; Charts'!$A$83:$A$86</c:f>
              <c:strCache>
                <c:ptCount val="3"/>
                <c:pt idx="0">
                  <c:v>Employee Benefits (EB)</c:v>
                </c:pt>
                <c:pt idx="1">
                  <c:v>Marine</c:v>
                </c:pt>
                <c:pt idx="2">
                  <c:v>Property / BI</c:v>
                </c:pt>
              </c:strCache>
            </c:strRef>
          </c:cat>
          <c:val>
            <c:numRef>
              <c:f>'KPI''s &amp; Charts'!$B$83:$B$86</c:f>
              <c:numCache>
                <c:formatCode>General</c:formatCode>
                <c:ptCount val="3"/>
                <c:pt idx="0">
                  <c:v>2330000</c:v>
                </c:pt>
                <c:pt idx="1">
                  <c:v>610000</c:v>
                </c:pt>
                <c:pt idx="2">
                  <c:v>1950000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9-4B26-94DE-26C79DD67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477071"/>
        <c:axId val="939485711"/>
      </c:barChart>
      <c:catAx>
        <c:axId val="93947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85711"/>
        <c:crosses val="autoZero"/>
        <c:auto val="1"/>
        <c:lblAlgn val="ctr"/>
        <c:lblOffset val="100"/>
        <c:noMultiLvlLbl val="0"/>
      </c:catAx>
      <c:valAx>
        <c:axId val="93948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Opportunity</a:t>
            </a:r>
            <a:endParaRPr lang="en-IN"/>
          </a:p>
        </c:rich>
      </c:tx>
      <c:layout>
        <c:manualLayout>
          <c:xMode val="edge"/>
          <c:yMode val="edge"/>
          <c:x val="0.3956041119860018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'KPI''s &amp; Charts'!$A$71:$B$71</c:f>
              <c:strCache>
                <c:ptCount val="2"/>
                <c:pt idx="0">
                  <c:v>Total  Opportunity</c:v>
                </c:pt>
                <c:pt idx="1">
                  <c:v>Total open opportunity</c:v>
                </c:pt>
              </c:strCache>
            </c:strRef>
          </c:cat>
          <c:val>
            <c:numRef>
              <c:f>'KPI''s &amp; Charts'!$A$72:$B$72</c:f>
              <c:numCache>
                <c:formatCode>General</c:formatCode>
                <c:ptCount val="2"/>
                <c:pt idx="0">
                  <c:v>41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F-4819-8E59-BF0374AB9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490031"/>
        <c:axId val="939470831"/>
      </c:barChart>
      <c:catAx>
        <c:axId val="9394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70831"/>
        <c:crosses val="autoZero"/>
        <c:auto val="1"/>
        <c:lblAlgn val="ctr"/>
        <c:lblOffset val="100"/>
        <c:noMultiLvlLbl val="0"/>
      </c:catAx>
      <c:valAx>
        <c:axId val="93947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</a:t>
            </a:r>
            <a:r>
              <a:rPr lang="en-US" baseline="0"/>
              <a:t> - Renewal/New/Cross Sell</a:t>
            </a:r>
            <a:endParaRPr lang="en-US"/>
          </a:p>
        </c:rich>
      </c:tx>
      <c:layout>
        <c:manualLayout>
          <c:xMode val="edge"/>
          <c:yMode val="edge"/>
          <c:x val="0.2438888888888888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'KPI''s &amp; Charts'!$I$2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&amp; Charts'!$H$3:$H$5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'KPI''s &amp; Charts'!$I$3:$I$5</c:f>
              <c:numCache>
                <c:formatCode>General</c:formatCode>
                <c:ptCount val="3"/>
                <c:pt idx="0">
                  <c:v>2853842</c:v>
                </c:pt>
                <c:pt idx="1">
                  <c:v>569815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5-4A83-A275-37E54A93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8298239"/>
        <c:axId val="1758293919"/>
      </c:barChart>
      <c:catAx>
        <c:axId val="175829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93919"/>
        <c:crosses val="autoZero"/>
        <c:auto val="1"/>
        <c:lblAlgn val="ctr"/>
        <c:lblOffset val="100"/>
        <c:noMultiLvlLbl val="0"/>
      </c:catAx>
      <c:valAx>
        <c:axId val="17582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Meeeting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'KPI''s &amp; Charts'!$C$103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CE-4918-B7AD-939A9376D9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CE-4918-B7AD-939A9376D9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CE-4918-B7AD-939A9376D9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CE-4918-B7AD-939A9376D9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CE-4918-B7AD-939A9376D9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CE-4918-B7AD-939A9376D9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CE-4918-B7AD-939A9376D9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CE-4918-B7AD-939A9376D9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CE-4918-B7AD-939A9376D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'KPI''s &amp; Charts'!$B$104:$B$113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'KPI''s &amp; Charts'!$C$104:$C$113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2-4250-BD45-2BEAABF0E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Analytics.xlsx]KPI's &amp; Charts!PivotTable27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3 opportunity Revenue</a:t>
            </a:r>
          </a:p>
        </c:rich>
      </c:tx>
      <c:layout>
        <c:manualLayout>
          <c:xMode val="edge"/>
          <c:yMode val="edge"/>
          <c:x val="0.33972222222222226"/>
          <c:y val="8.129192184310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&amp; Charts'!$D$137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'KPI''s &amp; Charts'!$C$138:$C$141</c:f>
              <c:strCache>
                <c:ptCount val="3"/>
                <c:pt idx="0">
                  <c:v>Employee Benefits (EB)</c:v>
                </c:pt>
                <c:pt idx="1">
                  <c:v>Marine</c:v>
                </c:pt>
                <c:pt idx="2">
                  <c:v>Property / BI</c:v>
                </c:pt>
              </c:strCache>
            </c:strRef>
          </c:cat>
          <c:val>
            <c:numRef>
              <c:f>'KPI''s &amp; Charts'!$D$138:$D$141</c:f>
              <c:numCache>
                <c:formatCode>General</c:formatCode>
                <c:ptCount val="3"/>
                <c:pt idx="0">
                  <c:v>2530000</c:v>
                </c:pt>
                <c:pt idx="1">
                  <c:v>710000</c:v>
                </c:pt>
                <c:pt idx="2">
                  <c:v>2450000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5-4A19-A803-E49797F84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8893903"/>
        <c:axId val="1008884303"/>
      </c:barChart>
      <c:catAx>
        <c:axId val="10088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84303"/>
        <c:crosses val="autoZero"/>
        <c:auto val="1"/>
        <c:lblAlgn val="ctr"/>
        <c:lblOffset val="100"/>
        <c:noMultiLvlLbl val="0"/>
      </c:catAx>
      <c:valAx>
        <c:axId val="100888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9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21</xdr:row>
      <xdr:rowOff>106680</xdr:rowOff>
    </xdr:from>
    <xdr:to>
      <xdr:col>4</xdr:col>
      <xdr:colOff>510540</xdr:colOff>
      <xdr:row>26</xdr:row>
      <xdr:rowOff>106680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B1BCD66F-2AC3-3EDF-D313-C4C468762760}"/>
            </a:ext>
          </a:extLst>
        </xdr:cNvPr>
        <xdr:cNvGrpSpPr/>
      </xdr:nvGrpSpPr>
      <xdr:grpSpPr>
        <a:xfrm>
          <a:off x="3383280" y="3947160"/>
          <a:ext cx="1935480" cy="914400"/>
          <a:chOff x="3505200" y="3939540"/>
          <a:chExt cx="2065020" cy="914400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A07B2D18-33BC-A858-F1E5-ACC48A4C50B2}"/>
              </a:ext>
            </a:extLst>
          </xdr:cNvPr>
          <xdr:cNvSpPr/>
        </xdr:nvSpPr>
        <xdr:spPr>
          <a:xfrm>
            <a:off x="3505200" y="3939540"/>
            <a:ext cx="2065020" cy="914400"/>
          </a:xfrm>
          <a:prstGeom prst="round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" name="Rectangle: Top Corners Rounded 4">
            <a:extLst>
              <a:ext uri="{FF2B5EF4-FFF2-40B4-BE49-F238E27FC236}">
                <a16:creationId xmlns:a16="http://schemas.microsoft.com/office/drawing/2014/main" id="{96B3E1B5-A6BA-AC6F-39F2-88D096D137AE}"/>
              </a:ext>
            </a:extLst>
          </xdr:cNvPr>
          <xdr:cNvSpPr/>
        </xdr:nvSpPr>
        <xdr:spPr>
          <a:xfrm rot="16200000">
            <a:off x="3237417" y="4214751"/>
            <a:ext cx="914400" cy="363978"/>
          </a:xfrm>
          <a:prstGeom prst="round2Same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$C$24">
        <xdr:nvSpPr>
          <xdr:cNvPr id="13" name="TextBox 12">
            <a:extLst>
              <a:ext uri="{FF2B5EF4-FFF2-40B4-BE49-F238E27FC236}">
                <a16:creationId xmlns:a16="http://schemas.microsoft.com/office/drawing/2014/main" id="{7BD52392-4A90-5BCB-6424-EAA8A69B923D}"/>
              </a:ext>
            </a:extLst>
          </xdr:cNvPr>
          <xdr:cNvSpPr txBox="1"/>
        </xdr:nvSpPr>
        <xdr:spPr>
          <a:xfrm>
            <a:off x="4046220" y="3985260"/>
            <a:ext cx="1196340" cy="5105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4C0AC373-FE92-4E4E-A261-A2218E9BF244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₹ 13,041,253 </a:t>
            </a:fld>
            <a:endParaRPr lang="en-IN" sz="1200" b="1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76239A00-2180-C450-9FB4-E50A94205C81}"/>
              </a:ext>
            </a:extLst>
          </xdr:cNvPr>
          <xdr:cNvSpPr txBox="1"/>
        </xdr:nvSpPr>
        <xdr:spPr>
          <a:xfrm>
            <a:off x="3848100" y="4335780"/>
            <a:ext cx="1668780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IN" sz="1100" b="1"/>
              <a:t>Total</a:t>
            </a:r>
            <a:r>
              <a:rPr lang="en-IN" sz="1100" b="1" baseline="0"/>
              <a:t> Brokerage  &amp; Fees CROSS SELL</a:t>
            </a:r>
            <a:endParaRPr lang="en-IN" sz="1100" b="1"/>
          </a:p>
        </xdr:txBody>
      </xdr:sp>
    </xdr:grpSp>
    <xdr:clientData/>
  </xdr:twoCellAnchor>
  <xdr:twoCellAnchor>
    <xdr:from>
      <xdr:col>4</xdr:col>
      <xdr:colOff>586740</xdr:colOff>
      <xdr:row>21</xdr:row>
      <xdr:rowOff>76200</xdr:rowOff>
    </xdr:from>
    <xdr:to>
      <xdr:col>5</xdr:col>
      <xdr:colOff>1066800</xdr:colOff>
      <xdr:row>26</xdr:row>
      <xdr:rowOff>76200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0ECD64D-A1A9-D39A-F3A1-682B2C34ACF1}"/>
            </a:ext>
          </a:extLst>
        </xdr:cNvPr>
        <xdr:cNvGrpSpPr/>
      </xdr:nvGrpSpPr>
      <xdr:grpSpPr>
        <a:xfrm>
          <a:off x="5394960" y="3916680"/>
          <a:ext cx="1714500" cy="914400"/>
          <a:chOff x="5661660" y="3947160"/>
          <a:chExt cx="2034540" cy="914400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AB64B844-F86D-0D32-03E8-65FE263ABE50}"/>
              </a:ext>
            </a:extLst>
          </xdr:cNvPr>
          <xdr:cNvGrpSpPr/>
        </xdr:nvGrpSpPr>
        <xdr:grpSpPr>
          <a:xfrm>
            <a:off x="5661660" y="3947160"/>
            <a:ext cx="2004060" cy="914400"/>
            <a:chOff x="3657600" y="3893820"/>
            <a:chExt cx="2118360" cy="914400"/>
          </a:xfrm>
        </xdr:grpSpPr>
        <xdr:sp macro="" textlink="">
          <xdr:nvSpPr>
            <xdr:cNvPr id="11" name="Rectangle: Rounded Corners 10">
              <a:extLst>
                <a:ext uri="{FF2B5EF4-FFF2-40B4-BE49-F238E27FC236}">
                  <a16:creationId xmlns:a16="http://schemas.microsoft.com/office/drawing/2014/main" id="{F08799DE-71CF-7EEA-623A-B2EAB96E939F}"/>
                </a:ext>
              </a:extLst>
            </xdr:cNvPr>
            <xdr:cNvSpPr/>
          </xdr:nvSpPr>
          <xdr:spPr>
            <a:xfrm>
              <a:off x="3657600" y="3893820"/>
              <a:ext cx="2118360" cy="914400"/>
            </a:xfrm>
            <a:prstGeom prst="round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12" name="Rectangle: Top Corners Rounded 11">
              <a:extLst>
                <a:ext uri="{FF2B5EF4-FFF2-40B4-BE49-F238E27FC236}">
                  <a16:creationId xmlns:a16="http://schemas.microsoft.com/office/drawing/2014/main" id="{C2798D81-6187-4462-5988-A662E224DD24}"/>
                </a:ext>
              </a:extLst>
            </xdr:cNvPr>
            <xdr:cNvSpPr/>
          </xdr:nvSpPr>
          <xdr:spPr>
            <a:xfrm rot="16200000">
              <a:off x="3394710" y="4164330"/>
              <a:ext cx="914400" cy="373380"/>
            </a:xfrm>
            <a:prstGeom prst="round2SameRect">
              <a:avLst/>
            </a:prstGeom>
            <a:solidFill>
              <a:schemeClr val="accent5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sp macro="" textlink="$C$25">
        <xdr:nvSpPr>
          <xdr:cNvPr id="14" name="TextBox 13">
            <a:extLst>
              <a:ext uri="{FF2B5EF4-FFF2-40B4-BE49-F238E27FC236}">
                <a16:creationId xmlns:a16="http://schemas.microsoft.com/office/drawing/2014/main" id="{2616DB34-F34A-B5E0-6C63-2A03C8426208}"/>
              </a:ext>
            </a:extLst>
          </xdr:cNvPr>
          <xdr:cNvSpPr txBox="1"/>
        </xdr:nvSpPr>
        <xdr:spPr>
          <a:xfrm>
            <a:off x="6217920" y="4061258"/>
            <a:ext cx="116586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98CEA76F-23A6-435D-82DD-CB010372BDF8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₹ 3,531,629 </a:t>
            </a:fld>
            <a:endParaRPr lang="en-IN" sz="1200" b="1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236FDC4-5D52-97D4-B83D-92F113796469}"/>
              </a:ext>
            </a:extLst>
          </xdr:cNvPr>
          <xdr:cNvSpPr txBox="1"/>
        </xdr:nvSpPr>
        <xdr:spPr>
          <a:xfrm>
            <a:off x="5943600" y="4335780"/>
            <a:ext cx="1752600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IN" sz="1100" b="1"/>
              <a:t>Total</a:t>
            </a:r>
            <a:r>
              <a:rPr lang="en-IN" sz="1100" b="1" baseline="0"/>
              <a:t> brokerage &amp; Fees NEW</a:t>
            </a:r>
            <a:endParaRPr lang="en-IN" sz="1100" b="1"/>
          </a:p>
        </xdr:txBody>
      </xdr:sp>
    </xdr:grpSp>
    <xdr:clientData/>
  </xdr:twoCellAnchor>
  <xdr:twoCellAnchor>
    <xdr:from>
      <xdr:col>5</xdr:col>
      <xdr:colOff>1095292</xdr:colOff>
      <xdr:row>21</xdr:row>
      <xdr:rowOff>60960</xdr:rowOff>
    </xdr:from>
    <xdr:to>
      <xdr:col>7</xdr:col>
      <xdr:colOff>327660</xdr:colOff>
      <xdr:row>26</xdr:row>
      <xdr:rowOff>60961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2D8C4C15-4A1D-5DCF-F899-B33D5EFF3930}"/>
            </a:ext>
          </a:extLst>
        </xdr:cNvPr>
        <xdr:cNvGrpSpPr/>
      </xdr:nvGrpSpPr>
      <xdr:grpSpPr>
        <a:xfrm>
          <a:off x="7137952" y="3901440"/>
          <a:ext cx="1701248" cy="914401"/>
          <a:chOff x="8136172" y="4008120"/>
          <a:chExt cx="2059388" cy="914401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6D32ACC9-8FBB-831D-2C58-343523D1C8E2}"/>
              </a:ext>
            </a:extLst>
          </xdr:cNvPr>
          <xdr:cNvSpPr/>
        </xdr:nvSpPr>
        <xdr:spPr>
          <a:xfrm>
            <a:off x="8136385" y="4008120"/>
            <a:ext cx="2059175" cy="914400"/>
          </a:xfrm>
          <a:prstGeom prst="round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9" name="Rectangle: Top Corners Rounded 8">
            <a:extLst>
              <a:ext uri="{FF2B5EF4-FFF2-40B4-BE49-F238E27FC236}">
                <a16:creationId xmlns:a16="http://schemas.microsoft.com/office/drawing/2014/main" id="{FB0BDB05-6020-0E1F-1408-409694C148AA}"/>
              </a:ext>
            </a:extLst>
          </xdr:cNvPr>
          <xdr:cNvSpPr/>
        </xdr:nvSpPr>
        <xdr:spPr>
          <a:xfrm rot="16200000">
            <a:off x="7860447" y="4283846"/>
            <a:ext cx="914400" cy="362949"/>
          </a:xfrm>
          <a:prstGeom prst="round2Same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$C$26">
        <xdr:nvSpPr>
          <xdr:cNvPr id="15" name="TextBox 14">
            <a:extLst>
              <a:ext uri="{FF2B5EF4-FFF2-40B4-BE49-F238E27FC236}">
                <a16:creationId xmlns:a16="http://schemas.microsoft.com/office/drawing/2014/main" id="{9CFE4C17-E763-C4D8-216E-66F863E87263}"/>
              </a:ext>
            </a:extLst>
          </xdr:cNvPr>
          <xdr:cNvSpPr txBox="1"/>
        </xdr:nvSpPr>
        <xdr:spPr>
          <a:xfrm>
            <a:off x="8489821" y="4137458"/>
            <a:ext cx="1540451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8CB683A6-D84C-4BEB-B14E-0C8837F7A963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₹ 18,508,829 </a:t>
            </a:fld>
            <a:endParaRPr lang="en-IN" sz="1200" b="1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9A1729B8-2F1D-6C4B-BB52-353B8B9DBDCE}"/>
              </a:ext>
            </a:extLst>
          </xdr:cNvPr>
          <xdr:cNvSpPr txBox="1"/>
        </xdr:nvSpPr>
        <xdr:spPr>
          <a:xfrm>
            <a:off x="8474102" y="4404360"/>
            <a:ext cx="1674062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IN" sz="1100" b="1"/>
              <a:t>Total</a:t>
            </a:r>
            <a:r>
              <a:rPr lang="en-IN" sz="1100" b="1" baseline="0"/>
              <a:t> Brokerage &amp; Fees RENEWAL</a:t>
            </a:r>
            <a:endParaRPr lang="en-IN" sz="1100" b="1"/>
          </a:p>
        </xdr:txBody>
      </xdr:sp>
    </xdr:grpSp>
    <xdr:clientData/>
  </xdr:twoCellAnchor>
  <xdr:twoCellAnchor>
    <xdr:from>
      <xdr:col>0</xdr:col>
      <xdr:colOff>83820</xdr:colOff>
      <xdr:row>26</xdr:row>
      <xdr:rowOff>133350</xdr:rowOff>
    </xdr:from>
    <xdr:to>
      <xdr:col>4</xdr:col>
      <xdr:colOff>236220</xdr:colOff>
      <xdr:row>39</xdr:row>
      <xdr:rowOff>68580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D69B999-27F2-84CF-0EDC-77B96BDE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26</xdr:row>
      <xdr:rowOff>160020</xdr:rowOff>
    </xdr:from>
    <xdr:to>
      <xdr:col>8</xdr:col>
      <xdr:colOff>754380</xdr:colOff>
      <xdr:row>39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F415721-3E2F-4FC6-79F7-EC9E4FBF1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5</xdr:row>
      <xdr:rowOff>163830</xdr:rowOff>
    </xdr:from>
    <xdr:to>
      <xdr:col>3</xdr:col>
      <xdr:colOff>1043940</xdr:colOff>
      <xdr:row>20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59FB0-7211-F685-2F81-C0049D45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</xdr:colOff>
      <xdr:row>5</xdr:row>
      <xdr:rowOff>179070</xdr:rowOff>
    </xdr:from>
    <xdr:to>
      <xdr:col>7</xdr:col>
      <xdr:colOff>586740</xdr:colOff>
      <xdr:row>20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06220C-A7D8-E1E9-6B61-D8A95486B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533400</xdr:colOff>
      <xdr:row>80</xdr:row>
      <xdr:rowOff>121920</xdr:rowOff>
    </xdr:from>
    <xdr:to>
      <xdr:col>4</xdr:col>
      <xdr:colOff>1386840</xdr:colOff>
      <xdr:row>95</xdr:row>
      <xdr:rowOff>121920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0A2520A-8394-8BC6-C680-59F329E39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68580</xdr:colOff>
      <xdr:row>67</xdr:row>
      <xdr:rowOff>163830</xdr:rowOff>
    </xdr:from>
    <xdr:to>
      <xdr:col>5</xdr:col>
      <xdr:colOff>731520</xdr:colOff>
      <xdr:row>80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5229069-4CCA-7798-FFDF-F979AF8C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685800</xdr:colOff>
      <xdr:row>6</xdr:row>
      <xdr:rowOff>45720</xdr:rowOff>
    </xdr:from>
    <xdr:to>
      <xdr:col>12</xdr:col>
      <xdr:colOff>541020</xdr:colOff>
      <xdr:row>21</xdr:row>
      <xdr:rowOff>45720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BA03A44-B890-A807-A93F-2DE67C588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1493520</xdr:colOff>
      <xdr:row>80</xdr:row>
      <xdr:rowOff>137160</xdr:rowOff>
    </xdr:from>
    <xdr:to>
      <xdr:col>8</xdr:col>
      <xdr:colOff>1066800</xdr:colOff>
      <xdr:row>95</xdr:row>
      <xdr:rowOff>83820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1654C6F-072C-FB39-84E3-5E09BB061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167640</xdr:colOff>
      <xdr:row>131</xdr:row>
      <xdr:rowOff>26670</xdr:rowOff>
    </xdr:from>
    <xdr:to>
      <xdr:col>7</xdr:col>
      <xdr:colOff>411480</xdr:colOff>
      <xdr:row>146</xdr:row>
      <xdr:rowOff>26670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F2195CB-7D31-F5B9-215C-6D0DE1894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228600</xdr:colOff>
      <xdr:row>148</xdr:row>
      <xdr:rowOff>114300</xdr:rowOff>
    </xdr:from>
    <xdr:to>
      <xdr:col>11</xdr:col>
      <xdr:colOff>106680</xdr:colOff>
      <xdr:row>163</xdr:row>
      <xdr:rowOff>114300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0A791EC-3310-B7C0-7739-7E9C584D2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213360</xdr:colOff>
      <xdr:row>114</xdr:row>
      <xdr:rowOff>137160</xdr:rowOff>
    </xdr:from>
    <xdr:to>
      <xdr:col>8</xdr:col>
      <xdr:colOff>320040</xdr:colOff>
      <xdr:row>129</xdr:row>
      <xdr:rowOff>137160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ED5008C-A1F2-04F3-009D-0280AA8D0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1463040</xdr:colOff>
      <xdr:row>45</xdr:row>
      <xdr:rowOff>45720</xdr:rowOff>
    </xdr:from>
    <xdr:to>
      <xdr:col>8</xdr:col>
      <xdr:colOff>99060</xdr:colOff>
      <xdr:row>60</xdr:row>
      <xdr:rowOff>45720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0A22CA1-9234-7E67-AA5B-86005BB47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60167</xdr:colOff>
      <xdr:row>7</xdr:row>
      <xdr:rowOff>32819</xdr:rowOff>
    </xdr:from>
    <xdr:to>
      <xdr:col>6</xdr:col>
      <xdr:colOff>323757</xdr:colOff>
      <xdr:row>18</xdr:row>
      <xdr:rowOff>120673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1FE29-0E2D-42B5-B642-E5BECF4CA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338354</xdr:colOff>
      <xdr:row>7</xdr:row>
      <xdr:rowOff>44591</xdr:rowOff>
    </xdr:from>
    <xdr:to>
      <xdr:col>13</xdr:col>
      <xdr:colOff>321770</xdr:colOff>
      <xdr:row>18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5F45A-B840-47DA-97A7-6CD88A1A7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27364</xdr:colOff>
      <xdr:row>18</xdr:row>
      <xdr:rowOff>126268</xdr:rowOff>
    </xdr:from>
    <xdr:to>
      <xdr:col>6</xdr:col>
      <xdr:colOff>307132</xdr:colOff>
      <xdr:row>30</xdr:row>
      <xdr:rowOff>168470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42E26B-A2F0-4903-BB87-63DE7F5B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337847</xdr:colOff>
      <xdr:row>18</xdr:row>
      <xdr:rowOff>124630</xdr:rowOff>
    </xdr:from>
    <xdr:to>
      <xdr:col>13</xdr:col>
      <xdr:colOff>328883</xdr:colOff>
      <xdr:row>30</xdr:row>
      <xdr:rowOff>155921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82BE2C-E11D-48CA-9914-EA27931DB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12532</xdr:rowOff>
    </xdr:from>
    <xdr:to>
      <xdr:col>6</xdr:col>
      <xdr:colOff>308316</xdr:colOff>
      <xdr:row>45</xdr:row>
      <xdr:rowOff>12531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665A37-2C0B-4325-B034-A29AB5F7B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332188</xdr:colOff>
      <xdr:row>31</xdr:row>
      <xdr:rowOff>11040</xdr:rowOff>
    </xdr:from>
    <xdr:to>
      <xdr:col>13</xdr:col>
      <xdr:colOff>359083</xdr:colOff>
      <xdr:row>45</xdr:row>
      <xdr:rowOff>23327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AFF16C-5363-443C-A576-DCAA1D8B7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375072</xdr:colOff>
      <xdr:row>30</xdr:row>
      <xdr:rowOff>135579</xdr:rowOff>
    </xdr:from>
    <xdr:to>
      <xdr:col>20</xdr:col>
      <xdr:colOff>150271</xdr:colOff>
      <xdr:row>44</xdr:row>
      <xdr:rowOff>116633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B6187A-F420-4D2B-95B0-6634CEE2A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427804</xdr:colOff>
      <xdr:row>45</xdr:row>
      <xdr:rowOff>32158</xdr:rowOff>
    </xdr:from>
    <xdr:to>
      <xdr:col>13</xdr:col>
      <xdr:colOff>419034</xdr:colOff>
      <xdr:row>60</xdr:row>
      <xdr:rowOff>85948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37EFA4-0A9C-4965-8D5E-4C09939B6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334009</xdr:colOff>
      <xdr:row>18</xdr:row>
      <xdr:rowOff>120012</xdr:rowOff>
    </xdr:from>
    <xdr:to>
      <xdr:col>20</xdr:col>
      <xdr:colOff>143508</xdr:colOff>
      <xdr:row>30</xdr:row>
      <xdr:rowOff>140974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7B3BF1-72A5-4A87-B9EE-2570E2865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45</xdr:row>
      <xdr:rowOff>57976</xdr:rowOff>
    </xdr:from>
    <xdr:to>
      <xdr:col>6</xdr:col>
      <xdr:colOff>399426</xdr:colOff>
      <xdr:row>60</xdr:row>
      <xdr:rowOff>132521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5B52D5A-5B42-456A-89B1-72C5A5438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334348</xdr:colOff>
      <xdr:row>7</xdr:row>
      <xdr:rowOff>23328</xdr:rowOff>
    </xdr:from>
    <xdr:to>
      <xdr:col>20</xdr:col>
      <xdr:colOff>132184</xdr:colOff>
      <xdr:row>18</xdr:row>
      <xdr:rowOff>93307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6637226C-B0AD-4700-8237-ACF35065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</xdr:row>
      <xdr:rowOff>1014</xdr:rowOff>
    </xdr:from>
    <xdr:to>
      <xdr:col>6</xdr:col>
      <xdr:colOff>326234</xdr:colOff>
      <xdr:row>6</xdr:row>
      <xdr:rowOff>168965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EA19D0F-84B5-4BDD-B43D-80768814083D}"/>
            </a:ext>
          </a:extLst>
        </xdr:cNvPr>
        <xdr:cNvGrpSpPr/>
      </xdr:nvGrpSpPr>
      <xdr:grpSpPr>
        <a:xfrm>
          <a:off x="0" y="374238"/>
          <a:ext cx="3965173" cy="914400"/>
          <a:chOff x="3497101" y="3939540"/>
          <a:chExt cx="2065020" cy="9144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90E5FEE8-CF49-89DA-240A-78E5CA3C04D4}"/>
              </a:ext>
            </a:extLst>
          </xdr:cNvPr>
          <xdr:cNvSpPr/>
        </xdr:nvSpPr>
        <xdr:spPr>
          <a:xfrm>
            <a:off x="3497101" y="3939540"/>
            <a:ext cx="2065020" cy="914400"/>
          </a:xfrm>
          <a:prstGeom prst="round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Rectangle: Top Corners Rounded 5">
            <a:extLst>
              <a:ext uri="{FF2B5EF4-FFF2-40B4-BE49-F238E27FC236}">
                <a16:creationId xmlns:a16="http://schemas.microsoft.com/office/drawing/2014/main" id="{71505CB4-54A1-F187-FDE2-2CEE29A93AC3}"/>
              </a:ext>
            </a:extLst>
          </xdr:cNvPr>
          <xdr:cNvSpPr/>
        </xdr:nvSpPr>
        <xdr:spPr>
          <a:xfrm rot="16200000">
            <a:off x="3237417" y="4214751"/>
            <a:ext cx="914400" cy="363978"/>
          </a:xfrm>
          <a:prstGeom prst="round2Same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$C$24">
        <xdr:nvSpPr>
          <xdr:cNvPr id="7" name="TextBox 6">
            <a:extLst>
              <a:ext uri="{FF2B5EF4-FFF2-40B4-BE49-F238E27FC236}">
                <a16:creationId xmlns:a16="http://schemas.microsoft.com/office/drawing/2014/main" id="{444F05BE-BE73-685B-DF44-B0FFFC5E004F}"/>
              </a:ext>
            </a:extLst>
          </xdr:cNvPr>
          <xdr:cNvSpPr txBox="1"/>
        </xdr:nvSpPr>
        <xdr:spPr>
          <a:xfrm>
            <a:off x="4046220" y="3985260"/>
            <a:ext cx="1196340" cy="5105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4C0AC373-FE92-4E4E-A261-A2218E9BF244}" type="TxLink">
              <a:rPr lang="en-US" sz="16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</a:t>
            </a:fld>
            <a:endParaRPr lang="en-IN" sz="1600" b="1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634A991B-C651-F6EB-55B1-941F5FF8388B}"/>
              </a:ext>
            </a:extLst>
          </xdr:cNvPr>
          <xdr:cNvSpPr txBox="1"/>
        </xdr:nvSpPr>
        <xdr:spPr>
          <a:xfrm>
            <a:off x="3848100" y="4335780"/>
            <a:ext cx="1668780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IN" sz="1400" b="1"/>
              <a:t>Total</a:t>
            </a:r>
            <a:r>
              <a:rPr lang="en-IN" sz="1400" b="1" baseline="0"/>
              <a:t> Brokerage  &amp; Fees CROSS SELL</a:t>
            </a:r>
            <a:endParaRPr lang="en-IN" sz="1400" b="1"/>
          </a:p>
        </xdr:txBody>
      </xdr:sp>
    </xdr:grpSp>
    <xdr:clientData/>
  </xdr:twoCellAnchor>
  <xdr:twoCellAnchor>
    <xdr:from>
      <xdr:col>6</xdr:col>
      <xdr:colOff>349897</xdr:colOff>
      <xdr:row>1</xdr:row>
      <xdr:rowOff>178838</xdr:rowOff>
    </xdr:from>
    <xdr:to>
      <xdr:col>13</xdr:col>
      <xdr:colOff>311020</xdr:colOff>
      <xdr:row>7</xdr:row>
      <xdr:rowOff>43543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C0E8BC8-19FB-4826-B344-E77CAEC5C925}"/>
            </a:ext>
          </a:extLst>
        </xdr:cNvPr>
        <xdr:cNvGrpSpPr/>
      </xdr:nvGrpSpPr>
      <xdr:grpSpPr>
        <a:xfrm>
          <a:off x="3988836" y="365450"/>
          <a:ext cx="4206551" cy="984379"/>
          <a:chOff x="5661660" y="3947160"/>
          <a:chExt cx="2034540" cy="914400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EEAC63F9-9D2F-11A9-97CE-3B377930FD6D}"/>
              </a:ext>
            </a:extLst>
          </xdr:cNvPr>
          <xdr:cNvGrpSpPr/>
        </xdr:nvGrpSpPr>
        <xdr:grpSpPr>
          <a:xfrm>
            <a:off x="5661660" y="3947160"/>
            <a:ext cx="2004060" cy="914400"/>
            <a:chOff x="3657600" y="3893820"/>
            <a:chExt cx="2118360" cy="914400"/>
          </a:xfrm>
        </xdr:grpSpPr>
        <xdr:sp macro="" textlink="">
          <xdr:nvSpPr>
            <xdr:cNvPr id="23" name="Rectangle: Rounded Corners 22">
              <a:extLst>
                <a:ext uri="{FF2B5EF4-FFF2-40B4-BE49-F238E27FC236}">
                  <a16:creationId xmlns:a16="http://schemas.microsoft.com/office/drawing/2014/main" id="{0A81769D-7976-4FF7-B9BE-BFF6E4403595}"/>
                </a:ext>
              </a:extLst>
            </xdr:cNvPr>
            <xdr:cNvSpPr/>
          </xdr:nvSpPr>
          <xdr:spPr>
            <a:xfrm>
              <a:off x="3657600" y="3893820"/>
              <a:ext cx="2118360" cy="914400"/>
            </a:xfrm>
            <a:prstGeom prst="round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4" name="Rectangle: Top Corners Rounded 23">
              <a:extLst>
                <a:ext uri="{FF2B5EF4-FFF2-40B4-BE49-F238E27FC236}">
                  <a16:creationId xmlns:a16="http://schemas.microsoft.com/office/drawing/2014/main" id="{146FCCE9-350A-214A-5B9F-773EEACEE062}"/>
                </a:ext>
              </a:extLst>
            </xdr:cNvPr>
            <xdr:cNvSpPr/>
          </xdr:nvSpPr>
          <xdr:spPr>
            <a:xfrm rot="16200000">
              <a:off x="3394710" y="4164330"/>
              <a:ext cx="914400" cy="373380"/>
            </a:xfrm>
            <a:prstGeom prst="round2SameRect">
              <a:avLst/>
            </a:prstGeom>
            <a:solidFill>
              <a:schemeClr val="accent5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sp macro="" textlink="$C$25">
        <xdr:nvSpPr>
          <xdr:cNvPr id="21" name="TextBox 20">
            <a:extLst>
              <a:ext uri="{FF2B5EF4-FFF2-40B4-BE49-F238E27FC236}">
                <a16:creationId xmlns:a16="http://schemas.microsoft.com/office/drawing/2014/main" id="{F90DA088-4BB5-4C45-0CA2-9F155C57DE52}"/>
              </a:ext>
            </a:extLst>
          </xdr:cNvPr>
          <xdr:cNvSpPr txBox="1"/>
        </xdr:nvSpPr>
        <xdr:spPr>
          <a:xfrm>
            <a:off x="6217920" y="4061258"/>
            <a:ext cx="116586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98CEA76F-23A6-435D-82DD-CB010372BDF8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</a:t>
            </a:fld>
            <a:endParaRPr lang="en-IN" sz="1200" b="1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F99B5BD6-B1D0-34DC-DABA-E693C03863EC}"/>
              </a:ext>
            </a:extLst>
          </xdr:cNvPr>
          <xdr:cNvSpPr txBox="1"/>
        </xdr:nvSpPr>
        <xdr:spPr>
          <a:xfrm>
            <a:off x="5943600" y="4335780"/>
            <a:ext cx="1752600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IN" sz="1400" b="1"/>
              <a:t>Total</a:t>
            </a:r>
            <a:r>
              <a:rPr lang="en-IN" sz="1400" b="1" baseline="0"/>
              <a:t> brokerage &amp; Fees NEW</a:t>
            </a:r>
            <a:endParaRPr lang="en-IN" sz="1400" b="1"/>
          </a:p>
        </xdr:txBody>
      </xdr:sp>
    </xdr:grpSp>
    <xdr:clientData/>
  </xdr:twoCellAnchor>
  <xdr:twoCellAnchor>
    <xdr:from>
      <xdr:col>13</xdr:col>
      <xdr:colOff>279919</xdr:colOff>
      <xdr:row>2</xdr:row>
      <xdr:rowOff>7776</xdr:rowOff>
    </xdr:from>
    <xdr:to>
      <xdr:col>19</xdr:col>
      <xdr:colOff>567612</xdr:colOff>
      <xdr:row>7</xdr:row>
      <xdr:rowOff>51319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5F341A6-DBAE-4D99-8AB9-1A08435A9CBE}"/>
            </a:ext>
          </a:extLst>
        </xdr:cNvPr>
        <xdr:cNvGrpSpPr/>
      </xdr:nvGrpSpPr>
      <xdr:grpSpPr>
        <a:xfrm>
          <a:off x="8164286" y="381000"/>
          <a:ext cx="3926632" cy="976605"/>
          <a:chOff x="8136172" y="4008120"/>
          <a:chExt cx="2059388" cy="914401"/>
        </a:xfrm>
      </xdr:grpSpPr>
      <xdr:sp macro="" textlink="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193553A6-7F99-15A5-A031-BD8A5B7075EE}"/>
              </a:ext>
            </a:extLst>
          </xdr:cNvPr>
          <xdr:cNvSpPr/>
        </xdr:nvSpPr>
        <xdr:spPr>
          <a:xfrm>
            <a:off x="8136385" y="4008120"/>
            <a:ext cx="2059175" cy="914400"/>
          </a:xfrm>
          <a:prstGeom prst="roundRect">
            <a:avLst/>
          </a:prstGeom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7" name="Rectangle: Top Corners Rounded 26">
            <a:extLst>
              <a:ext uri="{FF2B5EF4-FFF2-40B4-BE49-F238E27FC236}">
                <a16:creationId xmlns:a16="http://schemas.microsoft.com/office/drawing/2014/main" id="{0112BEEC-EC78-293E-83C1-DDC309C9EBA1}"/>
              </a:ext>
            </a:extLst>
          </xdr:cNvPr>
          <xdr:cNvSpPr/>
        </xdr:nvSpPr>
        <xdr:spPr>
          <a:xfrm rot="16200000">
            <a:off x="7860447" y="4283846"/>
            <a:ext cx="914400" cy="362949"/>
          </a:xfrm>
          <a:prstGeom prst="round2Same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$C$26">
        <xdr:nvSpPr>
          <xdr:cNvPr id="28" name="TextBox 27">
            <a:extLst>
              <a:ext uri="{FF2B5EF4-FFF2-40B4-BE49-F238E27FC236}">
                <a16:creationId xmlns:a16="http://schemas.microsoft.com/office/drawing/2014/main" id="{70F325DA-0AA2-FAC8-55B3-C8ABCBC48475}"/>
              </a:ext>
            </a:extLst>
          </xdr:cNvPr>
          <xdr:cNvSpPr txBox="1"/>
        </xdr:nvSpPr>
        <xdr:spPr>
          <a:xfrm>
            <a:off x="8489821" y="4137458"/>
            <a:ext cx="1540451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8CB683A6-D84C-4BEB-B14E-0C8837F7A963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</a:t>
            </a:fld>
            <a:endParaRPr lang="en-IN" sz="1200" b="1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12DA75B4-7511-BB9C-ACD6-4DCAAAD46834}"/>
              </a:ext>
            </a:extLst>
          </xdr:cNvPr>
          <xdr:cNvSpPr txBox="1"/>
        </xdr:nvSpPr>
        <xdr:spPr>
          <a:xfrm>
            <a:off x="8474102" y="4404360"/>
            <a:ext cx="1674062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IN" sz="1400" b="1"/>
              <a:t>Total</a:t>
            </a:r>
            <a:r>
              <a:rPr lang="en-IN" sz="1400" b="1" baseline="0"/>
              <a:t> Brokerage &amp; Fees RENEWAL</a:t>
            </a:r>
            <a:endParaRPr lang="en-IN" sz="1400" b="1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G" refreshedDate="45490.794652777775" createdVersion="8" refreshedVersion="8" minRefreshableVersion="3" recordCount="9" xr:uid="{B7B26DEA-1CD3-4DF7-8FFF-30F90F06E3AB}">
  <cacheSource type="worksheet">
    <worksheetSource name="Table2"/>
  </cacheSource>
  <cacheFields count="12">
    <cacheField name="client_nam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3"/>
    </cacheField>
    <cacheField name="Account Executive" numFmtId="0">
      <sharedItems/>
    </cacheField>
    <cacheField name="income_class" numFmtId="0">
      <sharedItems count="3">
        <s v="Cross Sell"/>
        <s v="Renewal"/>
        <s v="New"/>
      </sharedItems>
    </cacheField>
    <cacheField name="Amount" numFmtId="0">
      <sharedItems containsSemiMixedTypes="0" containsString="0" containsNumber="1" containsInteger="1" minValue="2200" maxValue="139240"/>
    </cacheField>
    <cacheField name="income_due_date" numFmtId="14">
      <sharedItems containsSemiMixedTypes="0" containsNonDate="0" containsDate="1" containsString="0" minDate="2019-01-21T00:00:00" maxDate="2019-12-21T00:00:00"/>
    </cacheField>
    <cacheField name="revenue_transaction_type" numFmtId="0">
      <sharedItems/>
    </cacheField>
    <cacheField name="Fees Renewal" numFmtId="0">
      <sharedItems containsSemiMixedTypes="0" containsString="0" containsNumber="1" containsInteger="1" minValue="0" maxValue="5310"/>
    </cacheField>
    <cacheField name="Fees New" numFmtId="0">
      <sharedItems containsSemiMixedTypes="0" containsString="0" containsNumber="1" containsInteger="1" minValue="0" maxValue="100000"/>
    </cacheField>
    <cacheField name="Fees cross sell" numFmtId="0">
      <sharedItems containsSemiMixedTypes="0" containsString="0" containsNumber="1" containsInteger="1" minValue="0" maxValue="139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G" refreshedDate="45490.794653124998" createdVersion="8" refreshedVersion="8" minRefreshableVersion="3" recordCount="961" xr:uid="{8AE635EF-DCA8-4E6D-A7BA-E82DEA56069F}">
  <cacheSource type="worksheet">
    <worksheetSource name="Table1[[Account Exe ID]:[Brokerage Cross sell]]"/>
  </cacheSource>
  <cacheFields count="14">
    <cacheField name="Account Exe ID" numFmtId="0">
      <sharedItems containsSemiMixedTypes="0" containsString="0" containsNumber="1" containsInteger="1" minValue="1" maxValue="13"/>
    </cacheField>
    <cacheField name="Exe Name" numFmtId="0">
      <sharedItems/>
    </cacheField>
    <cacheField name="branch_name" numFmtId="0">
      <sharedItems/>
    </cacheField>
    <cacheField name="solution_group" numFmtId="0">
      <sharedItems/>
    </cacheField>
    <cacheField name="income_class" numFmtId="0">
      <sharedItems count="3">
        <s v="Renewal"/>
        <s v="New"/>
        <s v="Cross Sell"/>
      </sharedItems>
    </cacheField>
    <cacheField name="Amount" numFmtId="0">
      <sharedItems containsString="0" containsBlank="1" containsNumber="1" minValue="-98802.02" maxValue="1474120.36"/>
    </cacheField>
    <cacheField name="income_due_date" numFmtId="0">
      <sharedItems containsNonDate="0" containsDate="1" containsString="0" containsBlank="1" minDate="2015-10-13T00:00:00" maxDate="2108-04-01T00:00:00"/>
    </cacheField>
    <cacheField name="revenue_transaction_type" numFmtId="0">
      <sharedItems/>
    </cacheField>
    <cacheField name="renewal_status" numFmtId="0">
      <sharedItems/>
    </cacheField>
    <cacheField name="lapse_reason" numFmtId="0">
      <sharedItems containsBlank="1"/>
    </cacheField>
    <cacheField name="last_updated_date" numFmtId="14">
      <sharedItems containsSemiMixedTypes="0" containsNonDate="0" containsDate="1" containsString="0" minDate="2020-01-22T00:00:00" maxDate="2020-01-23T00:00:00"/>
    </cacheField>
    <cacheField name="Brokerage Renewal" numFmtId="0">
      <sharedItems containsSemiMixedTypes="0" containsString="0" containsNumber="1" minValue="-98802.02" maxValue="1474120.36"/>
    </cacheField>
    <cacheField name="Brokerage New" numFmtId="0">
      <sharedItems containsSemiMixedTypes="0" containsString="0" containsNumber="1" minValue="0" maxValue="379836.08"/>
    </cacheField>
    <cacheField name="Brokerage Cross Sell" numFmtId="0">
      <sharedItems containsSemiMixedTypes="0" containsString="0" containsNumber="1" minValue="0" maxValue="399509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G" refreshedDate="45490.902510300926" createdVersion="8" refreshedVersion="8" minRefreshableVersion="3" recordCount="34" xr:uid="{4A874083-01A6-41B7-863E-B4B0EC64763B}">
  <cacheSource type="worksheet">
    <worksheetSource name="Table5"/>
  </cacheSource>
  <cacheFields count="8"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 count="1">
        <s v="Ahmedabad"/>
      </sharedItems>
    </cacheField>
    <cacheField name="global_attendees" numFmtId="0">
      <sharedItems containsBlank="1" count="17">
        <s v="Mahendra"/>
        <m/>
        <s v="Akash"/>
        <s v="Shivam"/>
        <s v="Surya"/>
        <s v="Muralidharan VS"/>
        <s v="Srikanth Boddu"/>
        <s v="Ganesh H"/>
        <s v="Usha G"/>
        <s v="Harsha"/>
        <s v="jamuna"/>
        <s v="Jeyaraman N, Srikanth Boddu"/>
        <s v="Ankush"/>
        <s v="Sanskriti"/>
        <s v="Aditya"/>
        <s v="Jeyaraman N, Chitra S"/>
        <s v="Jeyaraman N"/>
      </sharedItems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7"/>
    </cacheField>
    <cacheField name="Months (meeting_date)" numFmtId="0" databaseField="0">
      <fieldGroup base="4">
        <rangePr groupBy="months" startDate="2019-10-17T00:00:00" endDate="2020-01-23T00:00:00"/>
        <groupItems count="14">
          <s v="&lt;17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1/2020"/>
        </groupItems>
      </fieldGroup>
    </cacheField>
    <cacheField name="Quarters (meeting_date)" numFmtId="0" databaseField="0">
      <fieldGroup base="4">
        <rangePr groupBy="quarters" startDate="2019-10-17T00:00:00" endDate="2020-01-23T00:00:00"/>
        <groupItems count="6">
          <s v="&lt;17/10/2019"/>
          <s v="Qtr1"/>
          <s v="Qtr2"/>
          <s v="Qtr3"/>
          <s v="Qtr4"/>
          <s v="&gt;23/01/2020"/>
        </groupItems>
      </fieldGroup>
    </cacheField>
    <cacheField name="Years (meeting_date)" numFmtId="0" databaseField="0">
      <fieldGroup base="4">
        <rangePr groupBy="years" startDate="2019-10-17T00:00:00" endDate="2020-01-23T00:00:00"/>
        <groupItems count="4">
          <s v="&lt;17/10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G" refreshedDate="45490.907467592595" createdVersion="8" refreshedVersion="8" minRefreshableVersion="3" recordCount="204" xr:uid="{9F126762-AB48-4DCA-B48C-96D10D84E79B}">
  <cacheSource type="worksheet">
    <worksheetSource name="Table4"/>
  </cacheSource>
  <cacheFields count="12">
    <cacheField name="branch_name" numFmtId="0">
      <sharedItems count="1">
        <s v="Ahmedabad"/>
      </sharedItems>
    </cacheField>
    <cacheField name="solution_group" numFmtId="0">
      <sharedItems count="9">
        <s v="Liability"/>
        <s v="Global Client Network (GNB Inward)"/>
        <s v="Employee Benefits (EB)"/>
        <s v="Construction, Power &amp; Infrastructure"/>
        <s v="Marine"/>
        <s v="Trade Credit &amp;amp; Political Risk"/>
        <s v="Property / BI"/>
        <s v="Small Medium Enterpries (SME)"/>
        <s v="Emerging Corporates Group (ECG)"/>
      </sharedItems>
    </cacheField>
    <cacheField name="Account Exe ID" numFmtId="0">
      <sharedItems containsString="0" containsBlank="1" containsNumber="1" containsInteger="1" minValue="1" maxValue="13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 count="157">
        <m/>
        <n v="2.4142020928135997E+18"/>
        <s v="OG-19-2202-1018-00000060"/>
        <s v="OG-19-2202-3383-00000010"/>
        <s v="020P000098803000"/>
        <n v="206314000000"/>
        <s v="OG-19-2202-3383-00000009"/>
        <s v="OG-19-2202-3383-00000008"/>
        <n v="3.1242015891005998E+18"/>
        <s v="H0048996"/>
        <s v="'001P000202300000"/>
        <s v="'001P000203500000"/>
        <n v="2280082714"/>
        <n v="8502066"/>
        <s v="2999202758217600000&quot;"/>
        <n v="9.9000044190299996E+19"/>
        <n v="3.1142027482102001E+18"/>
        <s v="OG-19-2202-1002-00001981"/>
        <s v="OG-19-2202-1002-00001901"/>
        <n v="41045707"/>
        <s v="H0056637"/>
        <s v="'99000021180100000013"/>
        <s v="P0019200001/9999/100301"/>
        <s v="0000000008502066-01"/>
        <n v="32119154"/>
        <s v="OG-19-2202-4010-00002245"/>
        <s v="OG-19-2202-1018-00000059"/>
        <s v="505373-01"/>
        <s v="H0067187"/>
        <s v="'99000044190700000001"/>
        <s v="100200080123/01/00"/>
        <s v="OG-19-2202-1018-00000054"/>
        <s v="OG-19-2202-1018-00000053"/>
        <s v="OG-19-2202-4001-00011127"/>
        <s v="237164239 00"/>
        <n v="304003763"/>
        <s v="2304001082-01"/>
        <s v="0600010004 01"/>
        <s v="0000000008907502-01"/>
        <n v="1.31000501801E+19"/>
        <n v="43190133"/>
        <n v="43189992"/>
        <n v="41045400"/>
        <n v="41045403"/>
        <s v="'99000046192400000001"/>
        <s v="'99000011180100000303"/>
        <s v="OG-19-2202-1018-00000055"/>
        <s v="0640002231 04"/>
        <n v="304003761"/>
        <s v="0301004265-1"/>
        <s v="0600010004 02"/>
        <s v="'99000044190300000004"/>
        <s v="'99000044180700000012"/>
        <s v="'99000011180100000340"/>
        <s v="'99000044185800000014"/>
        <s v="4092/151965577/01/000"/>
        <s v="5002/131802941/02/000"/>
        <n v="2000010048"/>
        <s v="4016/120415654/03/00"/>
        <n v="43187020"/>
        <s v="4006/131284920/02/000"/>
        <s v="NBI Domestic"/>
        <s v="4001/117090005/03/000"/>
        <s v="2600015265 00"/>
        <s v="4016/133979727/02/000"/>
        <s v="0640002231 03"/>
        <s v="'99000011180100000339"/>
        <n v="3.1142011248201999E+18"/>
        <s v="4005/134645920/02/000"/>
        <s v="4101190600000030-00"/>
        <s v="'99000036181500000054"/>
        <n v="54407334"/>
        <s v="AG00059046000100"/>
        <n v="2.9992028733097999E+18"/>
        <s v="2412/202063061201000"/>
        <s v="4101190700000015-00"/>
        <n v="2.9992028732742001E+18"/>
        <n v="14055133"/>
        <n v="54445288"/>
        <n v="43193940"/>
        <s v="YB00020403000100"/>
        <s v="4016 138636598 02 000"/>
        <s v="OG-20-2202-0425-00000017"/>
        <s v="OG-20-2202-9931-00032558"/>
        <s v="OG-20-2202-4004-00000064"/>
        <s v="2412 2020 7182 9001 000"/>
        <n v="9.9000044190300006E+17"/>
        <n v="54522170"/>
        <s v="OG-20-2202-3304-00000009"/>
        <s v="OG-20-2202-3383-00000002"/>
        <s v="OG-20-2202-4002-00000010"/>
        <s v="OG-20-2202-4010-00000869"/>
        <s v="1011/142530053/01/000"/>
        <s v="OG-19-2202-1018-00000052"/>
        <s v="OG-20-2202-3315-00000009"/>
        <n v="43196279"/>
        <n v="3.1142029633600998E+18"/>
        <s v="0301004728-2019"/>
        <n v="3.213400201191E+23"/>
        <n v="22515779"/>
        <n v="9.9000046190100005E+19"/>
        <n v="9.90000111903E+19"/>
        <s v="0000000010619837-01"/>
        <s v="0000000007404252-02"/>
        <s v="OG-19-2202-3383-00000007"/>
        <n v="3.1142029974272998E+18"/>
        <s v="ER00004563000100"/>
        <s v="1003/126704810/02/000"/>
        <n v="43191791"/>
        <n v="3.1142029634361999E+18"/>
        <s v="OG-20-2202-1005-00000171-2019"/>
        <s v="OG-20-2202-4004-00000062"/>
        <n v="22531899"/>
        <s v="OG-19-2202-1018-00000047"/>
        <s v="'99000044180300000048"/>
        <n v="2280014070"/>
        <s v="180876-0000-01"/>
        <n v="1.203004619248E+19"/>
        <s v="'0655001664 03"/>
        <s v="'0304001755"/>
        <n v="3393"/>
        <s v="'99000044180300000078"/>
        <n v="2.4142027811737001E+18"/>
        <s v="OG-20-2202-3315-00000012"/>
        <n v="2.3060011180300001E+19"/>
        <n v="9.9000046190799995E+19"/>
        <s v="2019-L0138835-FWC"/>
        <s v="2019-L0139704-PBL"/>
        <s v="2018-F0513845-BSS"/>
        <s v="OG-20-2202-4004-00000043"/>
        <n v="9.9000044180300005E+19"/>
        <s v="PFS/I3353707/71/01/006343"/>
        <n v="3.1142031258438999E+18"/>
        <n v="43191787"/>
        <s v="OG-20-2202-4097-00000201"/>
        <s v="OG-20-2202-4097-00000170"/>
        <s v="OG-19-2202-1005-00000153"/>
        <s v="OG-20-2202-4097-00000171"/>
        <s v="'99000044180300000047"/>
        <s v="'99000044180300000076"/>
        <s v="'0300004329"/>
        <s v="TBA"/>
        <s v="'23060036180200000022"/>
        <s v="'91000036191700000002"/>
        <n v="2.4142025629033999E+18"/>
        <s v="0830016972 02"/>
        <n v="41046110"/>
        <s v="4101191100000008-00"/>
        <n v="1.11200441808E+19"/>
        <s v="MCO/I3350570/71/01/006343"/>
        <s v="'11120044180300000011"/>
        <s v="LPGPA0000000200/01"/>
        <s v="'99000046192400000039"/>
        <n v="2280038722"/>
        <s v="32099602-01"/>
        <n v="2.9992015408021002E+18"/>
        <s v="'2302003268"/>
      </sharedItems>
    </cacheField>
    <cacheField name="Amount" numFmtId="0">
      <sharedItems containsSemiMixedTypes="0" containsString="0" containsNumber="1" containsInteger="1" minValue="64" maxValue="914999" count="183">
        <n v="84746"/>
        <n v="86724"/>
        <n v="148500"/>
        <n v="12019"/>
        <n v="12500"/>
        <n v="58300"/>
        <n v="30048"/>
        <n v="14394"/>
        <n v="32392"/>
        <n v="162500"/>
        <n v="250000"/>
        <n v="2646"/>
        <n v="18150"/>
        <n v="60025"/>
        <n v="134736"/>
        <n v="914999"/>
        <n v="2942"/>
        <n v="6740"/>
        <n v="74250"/>
        <n v="1614"/>
        <n v="11540"/>
        <n v="2140"/>
        <n v="45375"/>
        <n v="11593"/>
        <n v="46995"/>
        <n v="529"/>
        <n v="18563"/>
        <n v="27435"/>
        <n v="25336"/>
        <n v="10772"/>
        <n v="9283"/>
        <n v="6903"/>
        <n v="90663"/>
        <n v="156000"/>
        <n v="21157"/>
        <n v="77787"/>
        <n v="8468"/>
        <n v="1825"/>
        <n v="329250"/>
        <n v="344794"/>
        <n v="37500"/>
        <n v="49789"/>
        <n v="64"/>
        <n v="6250"/>
        <n v="124875"/>
        <n v="7783"/>
        <n v="7835"/>
        <n v="70125"/>
        <n v="60229"/>
        <n v="98931"/>
        <n v="21769"/>
        <n v="65369"/>
        <n v="5206"/>
        <n v="23750"/>
        <n v="1557"/>
        <n v="40960"/>
        <n v="12055"/>
        <n v="131090"/>
        <n v="27069"/>
        <n v="215165"/>
        <n v="870"/>
        <n v="8174"/>
        <n v="22246"/>
        <n v="7451"/>
        <n v="7110"/>
        <n v="692"/>
        <n v="65051"/>
        <n v="1005"/>
        <n v="6259"/>
        <n v="9941"/>
        <n v="9990"/>
        <n v="74673"/>
        <n v="4362"/>
        <n v="1610"/>
        <n v="20166"/>
        <n v="8605"/>
        <n v="52500"/>
        <n v="21875"/>
        <n v="93906"/>
        <n v="23387"/>
        <n v="3347"/>
        <n v="13613"/>
        <n v="79834"/>
        <n v="63000"/>
        <n v="100000"/>
        <n v="254336"/>
        <n v="266949"/>
        <n v="11111"/>
        <n v="3008"/>
        <n v="6184"/>
        <n v="1568"/>
        <n v="18901"/>
        <n v="27682"/>
        <n v="5501"/>
        <n v="123750"/>
        <n v="825"/>
        <n v="1556"/>
        <n v="12350"/>
        <n v="15593"/>
        <n v="2212"/>
        <n v="9056"/>
        <n v="1897"/>
        <n v="42500"/>
        <n v="10917"/>
        <n v="3375"/>
        <n v="320175"/>
        <n v="168593"/>
        <n v="2970"/>
        <n v="7022"/>
        <n v="202350"/>
        <n v="87500"/>
        <n v="44260"/>
        <n v="11550"/>
        <n v="43033"/>
        <n v="7700"/>
        <n v="72139"/>
        <n v="32585"/>
        <n v="8045"/>
        <n v="26968"/>
        <n v="2437"/>
        <n v="53278"/>
        <n v="3854"/>
        <n v="132392"/>
        <n v="26805"/>
        <n v="956"/>
        <n v="2089"/>
        <n v="8580"/>
        <n v="60713"/>
        <n v="50160"/>
        <n v="71765"/>
        <n v="62399"/>
        <n v="27530"/>
        <n v="60000"/>
        <n v="77400"/>
        <n v="302812"/>
        <n v="275569"/>
        <n v="320000"/>
        <n v="114752"/>
        <n v="49027"/>
        <n v="153332"/>
        <n v="23591"/>
        <n v="19181"/>
        <n v="8228"/>
        <n v="5241"/>
        <n v="13154"/>
        <n v="14461"/>
        <n v="2853"/>
        <n v="495"/>
        <n v="5891"/>
        <n v="4596"/>
        <n v="21443"/>
        <n v="21442"/>
        <n v="17949"/>
        <n v="7889"/>
        <n v="8198"/>
        <n v="18697"/>
        <n v="17140"/>
        <n v="8561"/>
        <n v="6213"/>
        <n v="8625"/>
        <n v="4579"/>
        <n v="1980"/>
        <n v="3330"/>
        <n v="90282"/>
        <n v="68639"/>
        <n v="67102"/>
        <n v="125000"/>
        <n v="115781"/>
        <n v="137500"/>
        <n v="208093"/>
        <n v="131250"/>
        <n v="56100"/>
        <n v="50333"/>
        <n v="48929"/>
        <n v="49401"/>
        <n v="9075"/>
        <n v="24072"/>
        <n v="5550"/>
        <n v="10938"/>
        <n v="2789"/>
        <n v="14025"/>
        <n v="1112"/>
        <n v="4302"/>
      </sharedItems>
    </cacheField>
    <cacheField name="income_due_date" numFmtId="14">
      <sharedItems containsSemiMixedTypes="0" containsNonDate="0" containsDate="1" containsString="0" minDate="2019-01-01T00:00:00" maxDate="2019-12-21T00:00:00"/>
    </cacheField>
    <cacheField name="Invoice Renewal" numFmtId="0">
      <sharedItems containsSemiMixedTypes="0" containsString="0" containsNumber="1" containsInteger="1" minValue="0" maxValue="914999" count="91">
        <n v="0"/>
        <n v="86724"/>
        <n v="148500"/>
        <n v="12500"/>
        <n v="14394"/>
        <n v="914999"/>
        <n v="6740"/>
        <n v="45375"/>
        <n v="18563"/>
        <n v="25336"/>
        <n v="90663"/>
        <n v="156000"/>
        <n v="1825"/>
        <n v="329250"/>
        <n v="344794"/>
        <n v="37500"/>
        <n v="49789"/>
        <n v="64"/>
        <n v="6250"/>
        <n v="124875"/>
        <n v="60229"/>
        <n v="98931"/>
        <n v="65369"/>
        <n v="5206"/>
        <n v="23750"/>
        <n v="1557"/>
        <n v="12055"/>
        <n v="131090"/>
        <n v="27069"/>
        <n v="215165"/>
        <n v="870"/>
        <n v="22246"/>
        <n v="692"/>
        <n v="65051"/>
        <n v="1005"/>
        <n v="74673"/>
        <n v="4362"/>
        <n v="1610"/>
        <n v="20166"/>
        <n v="8605"/>
        <n v="52500"/>
        <n v="23387"/>
        <n v="3347"/>
        <n v="13613"/>
        <n v="254336"/>
        <n v="266949"/>
        <n v="11111"/>
        <n v="123750"/>
        <n v="825"/>
        <n v="1556"/>
        <n v="12350"/>
        <n v="1897"/>
        <n v="42500"/>
        <n v="10917"/>
        <n v="3375"/>
        <n v="320175"/>
        <n v="168593"/>
        <n v="2970"/>
        <n v="202350"/>
        <n v="26968"/>
        <n v="2437"/>
        <n v="53278"/>
        <n v="30048"/>
        <n v="132392"/>
        <n v="956"/>
        <n v="8580"/>
        <n v="60713"/>
        <n v="50160"/>
        <n v="60000"/>
        <n v="77400"/>
        <n v="302812"/>
        <n v="275569"/>
        <n v="320000"/>
        <n v="114752"/>
        <n v="19181"/>
        <n v="2853"/>
        <n v="495"/>
        <n v="6213"/>
        <n v="8625"/>
        <n v="4579"/>
        <n v="3330"/>
        <n v="125000"/>
        <n v="115781"/>
        <n v="137500"/>
        <n v="131250"/>
        <n v="50333"/>
        <n v="74250"/>
        <n v="48929"/>
        <n v="5550"/>
        <n v="1112"/>
        <n v="4302"/>
      </sharedItems>
    </cacheField>
    <cacheField name="Invoice New" numFmtId="0">
      <sharedItems containsSemiMixedTypes="0" containsString="0" containsNumber="1" containsInteger="1" minValue="0" maxValue="84746" count="16">
        <n v="84746"/>
        <n v="0"/>
        <n v="58300"/>
        <n v="70125"/>
        <n v="7451"/>
        <n v="79834"/>
        <n v="1568"/>
        <n v="11550"/>
        <n v="43033"/>
        <n v="7700"/>
        <n v="72139"/>
        <n v="23591"/>
        <n v="8228"/>
        <n v="14461"/>
        <n v="7889"/>
        <n v="9075"/>
      </sharedItems>
    </cacheField>
    <cacheField name="Invoice Cross sell" numFmtId="0">
      <sharedItems containsSemiMixedTypes="0" containsString="0" containsNumber="1" containsInteger="1" minValue="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G" refreshedDate="45492.758917939813" createdVersion="8" refreshedVersion="8" minRefreshableVersion="3" recordCount="49" xr:uid="{9E5B2930-6BEC-4AE1-ABA6-4C4998752CF1}">
  <cacheSource type="worksheet">
    <worksheetSource name="Table6"/>
  </cacheSource>
  <cacheFields count="14">
    <cacheField name="opportunity_name" numFmtId="0">
      <sharedItems/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5">
        <s v="Animesh Rawat"/>
        <s v="Vinay"/>
        <s v="Shivani Sharma"/>
        <s v="Mark"/>
        <s v="Ketan Jain"/>
      </sharedItems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 count="18">
        <n v="400000"/>
        <n v="30000"/>
        <n v="100000"/>
        <n v="125000"/>
        <n v="200000"/>
        <n v="75000"/>
        <n v="25000"/>
        <n v="150000"/>
        <n v="350000"/>
        <n v="300000"/>
        <n v="35000"/>
        <n v="49500"/>
        <n v="250000"/>
        <n v="10000"/>
        <n v="50000"/>
        <n v="62000"/>
        <n v="37500"/>
        <n v="500000"/>
      </sharedItems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 count="8">
        <s v="Employee Benefits (EB)"/>
        <s v="Marine"/>
        <s v="Trade Credit &amp;amp; Political Risk"/>
        <s v="Liability"/>
        <s v="Emerging Corporates Group (ECG)"/>
        <s v="Property / BI"/>
        <s v="Construction, Power &amp; Infrastructure"/>
        <s v="Crises Mgmt / Terr / Political Risks / K&amp;amp;R"/>
      </sharedItems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 count="8">
        <s v="Mediclaim"/>
        <s v="Marine Hull"/>
        <s v="Miscellaneous"/>
        <s v="Financial Lines"/>
        <s v="Marine Cargo"/>
        <s v="Constructions &amp;amp; Infrastructure"/>
        <s v="Engineering"/>
        <s v="Political Risks"/>
      </sharedItems>
    </cacheField>
    <cacheField name="risk_details" numFmtId="0">
      <sharedItems/>
    </cacheField>
    <cacheField name="Open" numFmtId="0">
      <sharedItems count="2">
        <s v="Open"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A"/>
    <s v="Ahmedabad"/>
    <s v="Construction, Power &amp; Infrastructure"/>
    <n v="3"/>
    <s v="Nishant Sharma"/>
    <x v="0"/>
    <n v="139240"/>
    <d v="2019-07-17T00:00:00"/>
    <s v="Fees"/>
    <n v="0"/>
    <n v="0"/>
    <n v="139240"/>
  </r>
  <r>
    <s v="A"/>
    <s v="Ahmedabad"/>
    <s v="Construction, Power &amp; Infrastructure"/>
    <n v="3"/>
    <s v="Nishant Sharma"/>
    <x v="0"/>
    <n v="139240"/>
    <d v="2019-01-21T00:00:00"/>
    <s v="Fees"/>
    <n v="0"/>
    <n v="0"/>
    <n v="139240"/>
  </r>
  <r>
    <s v="B"/>
    <s v="Ahmedabad"/>
    <s v="GL Client Network (GNB Inward)"/>
    <n v="1"/>
    <s v="Vinay"/>
    <x v="1"/>
    <n v="2200"/>
    <d v="2019-12-20T00:00:00"/>
    <s v="Fees"/>
    <n v="2200"/>
    <n v="0"/>
    <n v="0"/>
  </r>
  <r>
    <s v="C"/>
    <s v="Ahmedabad"/>
    <s v="GL Client Network (GNB Inward)"/>
    <n v="1"/>
    <s v="Vinay"/>
    <x v="1"/>
    <n v="4500"/>
    <d v="2019-01-25T00:00:00"/>
    <s v="Fees"/>
    <n v="4500"/>
    <n v="0"/>
    <n v="0"/>
  </r>
  <r>
    <s v="D"/>
    <s v="Ahmedabad"/>
    <s v="Construction, Power &amp; Infrastructure"/>
    <n v="3"/>
    <s v="Nishant Sharma"/>
    <x v="0"/>
    <n v="118000"/>
    <d v="2019-03-15T00:00:00"/>
    <s v="Fees"/>
    <n v="0"/>
    <n v="0"/>
    <n v="118000"/>
  </r>
  <r>
    <s v="E"/>
    <s v="Ahmedabad"/>
    <s v="GL Client Network (GNB Inward)"/>
    <n v="1"/>
    <s v="Vinay"/>
    <x v="1"/>
    <n v="2800"/>
    <d v="2019-05-28T00:00:00"/>
    <s v="Fees"/>
    <n v="2800"/>
    <n v="0"/>
    <n v="0"/>
  </r>
  <r>
    <s v="F"/>
    <s v="Ahmedabad"/>
    <s v="GL Client Network (GNB Inward)"/>
    <n v="1"/>
    <s v="Vinay"/>
    <x v="1"/>
    <n v="3241"/>
    <d v="2019-01-25T00:00:00"/>
    <s v="Fees"/>
    <n v="3241"/>
    <n v="0"/>
    <n v="0"/>
  </r>
  <r>
    <s v="G"/>
    <s v="Ahmedabad"/>
    <s v="Liability"/>
    <n v="2"/>
    <s v="Abhinav Shivam"/>
    <x v="2"/>
    <n v="100000"/>
    <d v="2019-04-10T00:00:00"/>
    <s v="Fees"/>
    <n v="0"/>
    <n v="100000"/>
    <n v="0"/>
  </r>
  <r>
    <s v="H"/>
    <s v="Ahmedabad"/>
    <s v="GL Client Network (GNB Inward)"/>
    <n v="1"/>
    <s v="Vinay"/>
    <x v="1"/>
    <n v="5310"/>
    <d v="2019-12-06T00:00:00"/>
    <s v="Fees"/>
    <n v="531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n v="1"/>
    <s v="Vinay"/>
    <s v="Ahmedabad"/>
    <s v="Marine"/>
    <x v="0"/>
    <n v="32186.720000000001"/>
    <d v="2018-04-19T00:00:00"/>
    <s v="Brokerage"/>
    <s v="Inception"/>
    <m/>
    <d v="2020-01-22T00:00:00"/>
    <n v="32186.720000000001"/>
    <n v="0"/>
    <n v="0"/>
  </r>
  <r>
    <n v="2"/>
    <s v="Abhinav Shivam"/>
    <s v="Ahmedabad"/>
    <s v="Marine"/>
    <x v="1"/>
    <n v="23590.71"/>
    <d v="2019-05-01T00:00:00"/>
    <s v="Brokerage"/>
    <s v="Inception"/>
    <m/>
    <d v="2020-01-22T00:00:00"/>
    <n v="0"/>
    <n v="23590.71"/>
    <n v="0"/>
  </r>
  <r>
    <n v="1"/>
    <s v="Vinay"/>
    <s v="Ahmedabad"/>
    <s v="Construction, Power &amp; Infrastructure"/>
    <x v="0"/>
    <n v="4611.96"/>
    <d v="2018-09-13T00:00:00"/>
    <s v="Brokerage"/>
    <s v="Inception"/>
    <m/>
    <d v="2020-01-22T00:00:00"/>
    <n v="4611.96"/>
    <n v="0"/>
    <n v="0"/>
  </r>
  <r>
    <n v="1"/>
    <s v="Vinay"/>
    <s v="Ahmedabad"/>
    <s v="Construction, Power &amp; Infrastructure"/>
    <x v="0"/>
    <n v="4975.41"/>
    <d v="2019-09-13T00:00:00"/>
    <s v="Brokerage"/>
    <s v="Renewal"/>
    <m/>
    <d v="2020-01-22T00:00:00"/>
    <n v="4975.41"/>
    <n v="0"/>
    <n v="0"/>
  </r>
  <r>
    <n v="1"/>
    <s v="Vinay"/>
    <s v="Ahmedabad"/>
    <s v="Liability"/>
    <x v="0"/>
    <n v="1198.8800000000001"/>
    <d v="2018-11-06T00:00:00"/>
    <s v="Brokerage"/>
    <s v="Inception"/>
    <m/>
    <d v="2020-01-22T00:00:00"/>
    <n v="1198.8800000000001"/>
    <n v="0"/>
    <n v="0"/>
  </r>
  <r>
    <n v="10"/>
    <s v="Mark"/>
    <s v="Ahmedabad"/>
    <s v="Employee Benefits (EB)"/>
    <x v="0"/>
    <n v="1825.43"/>
    <d v="2019-02-01T00:00:00"/>
    <s v="Brokerage"/>
    <s v="Inception"/>
    <m/>
    <d v="2020-01-22T00:00:00"/>
    <n v="1825.43"/>
    <n v="0"/>
    <n v="0"/>
  </r>
  <r>
    <n v="2"/>
    <s v="Abhinav Shivam"/>
    <s v="Ahmedabad"/>
    <s v="Employee Benefits (EB)"/>
    <x v="1"/>
    <n v="79833.600000000006"/>
    <d v="2019-06-25T00:00:00"/>
    <s v="Brokerage"/>
    <s v="Endorsement"/>
    <m/>
    <d v="2020-01-22T00:00:00"/>
    <n v="0"/>
    <n v="79833.600000000006"/>
    <n v="0"/>
  </r>
  <r>
    <n v="2"/>
    <s v="Abhinav Shivam"/>
    <s v="Ahmedabad"/>
    <s v="Employee Benefits (EB)"/>
    <x v="1"/>
    <n v="11435.86"/>
    <d v="2019-08-02T00:00:00"/>
    <s v="Brokerage "/>
    <s v="Endorsement"/>
    <m/>
    <d v="2020-01-22T00:00:00"/>
    <n v="0"/>
    <n v="11435.86"/>
    <n v="0"/>
  </r>
  <r>
    <n v="1"/>
    <s v="Vinay"/>
    <s v="Ahmedabad"/>
    <s v="Employee Benefits (EB)"/>
    <x v="0"/>
    <n v="847.38"/>
    <d v="2018-04-25T00:00:00"/>
    <s v="Brokerage"/>
    <s v="Inception"/>
    <m/>
    <d v="2020-01-22T00:00:00"/>
    <n v="847.38"/>
    <n v="0"/>
    <n v="0"/>
  </r>
  <r>
    <n v="1"/>
    <s v="Vinay"/>
    <s v="Ahmedabad"/>
    <s v="Marine"/>
    <x v="0"/>
    <n v="9900"/>
    <d v="2018-04-25T00:00:00"/>
    <s v="Brokerage"/>
    <s v="Inception"/>
    <m/>
    <d v="2020-01-22T00:00:00"/>
    <n v="9900"/>
    <n v="0"/>
    <n v="0"/>
  </r>
  <r>
    <n v="1"/>
    <s v="Vinay"/>
    <s v="Ahmedabad"/>
    <s v="Marine"/>
    <x v="0"/>
    <n v="8250"/>
    <d v="2019-01-11T00:00:00"/>
    <s v="Brokerage"/>
    <s v="Renewal"/>
    <m/>
    <d v="2020-01-22T00:00:00"/>
    <n v="8250"/>
    <n v="0"/>
    <n v="0"/>
  </r>
  <r>
    <n v="1"/>
    <s v="Vinay"/>
    <s v="Ahmedabad"/>
    <s v="Property / BI"/>
    <x v="0"/>
    <n v="4093.2"/>
    <d v="2018-04-25T00:00:00"/>
    <s v="Brokerage"/>
    <s v="Inception"/>
    <m/>
    <d v="2020-01-22T00:00:00"/>
    <n v="4093.2"/>
    <n v="0"/>
    <n v="0"/>
  </r>
  <r>
    <n v="1"/>
    <s v="Vinay"/>
    <s v="Ahmedabad"/>
    <s v="Liability"/>
    <x v="0"/>
    <n v="8117"/>
    <d v="2020-01-20T00:00:00"/>
    <s v="Brokerage"/>
    <s v="Renewal"/>
    <m/>
    <d v="2020-01-22T00:00:00"/>
    <n v="8117"/>
    <n v="0"/>
    <n v="0"/>
  </r>
  <r>
    <n v="1"/>
    <s v="Vinay"/>
    <s v="Ahmedabad"/>
    <s v="Liability"/>
    <x v="0"/>
    <n v="6101.25"/>
    <d v="2018-05-20T00:00:00"/>
    <s v="Brokerage"/>
    <s v="Inception"/>
    <m/>
    <d v="2020-01-22T00:00:00"/>
    <n v="6101.25"/>
    <n v="0"/>
    <n v="0"/>
  </r>
  <r>
    <n v="9"/>
    <s v="Manish Sharma"/>
    <s v="Ahmedabad"/>
    <s v="Small Medium Enterpries (SME)"/>
    <x v="0"/>
    <n v="1980"/>
    <d v="2018-06-12T00:00:00"/>
    <s v="Brokerage"/>
    <s v="Endorsement"/>
    <m/>
    <d v="2020-01-22T00:00:00"/>
    <n v="1980"/>
    <n v="0"/>
    <n v="0"/>
  </r>
  <r>
    <n v="9"/>
    <s v="Manish Sharma"/>
    <s v="Ahmedabad"/>
    <s v="Small Medium Enterpries (SME)"/>
    <x v="0"/>
    <n v="1980"/>
    <d v="2019-01-10T00:00:00"/>
    <s v="Brokerage "/>
    <s v="Endorsement"/>
    <m/>
    <d v="2020-01-22T00:00:00"/>
    <n v="1980"/>
    <n v="0"/>
    <n v="0"/>
  </r>
  <r>
    <n v="3"/>
    <s v="Animesh Rawat"/>
    <s v="Ahmedabad"/>
    <s v="Global Client Network (GNB Inward)"/>
    <x v="2"/>
    <n v="2089.25"/>
    <d v="2019-08-26T00:00:00"/>
    <s v="Brokerage"/>
    <s v="Inception"/>
    <m/>
    <d v="2020-01-22T00:00:00"/>
    <n v="0"/>
    <n v="0"/>
    <n v="2089.25"/>
  </r>
  <r>
    <n v="3"/>
    <s v="Animesh Rawat"/>
    <s v="Ahmedabad"/>
    <s v="Global Client Network (GNB Inward)"/>
    <x v="2"/>
    <n v="21768.61"/>
    <d v="2019-01-01T00:00:00"/>
    <s v="Brokerage"/>
    <s v="Inception"/>
    <m/>
    <d v="2020-01-22T00:00:00"/>
    <n v="0"/>
    <n v="0"/>
    <n v="21768.61"/>
  </r>
  <r>
    <n v="3"/>
    <s v="Animesh Rawat"/>
    <s v="Ahmedabad"/>
    <s v="Global Client Network (GNB Inward)"/>
    <x v="2"/>
    <n v="12019.2"/>
    <d v="2019-01-01T00:00:00"/>
    <s v="Brokerage"/>
    <s v="Inception"/>
    <m/>
    <d v="2020-01-22T00:00:00"/>
    <n v="0"/>
    <n v="0"/>
    <n v="12019.2"/>
  </r>
  <r>
    <n v="3"/>
    <s v="Animesh Rawat"/>
    <s v="Ahmedabad"/>
    <s v="Global Client Network (GNB Inward)"/>
    <x v="0"/>
    <n v="66937.72"/>
    <d v="2018-04-01T00:00:00"/>
    <s v="Brokerage"/>
    <s v="Inception"/>
    <m/>
    <d v="2020-01-22T00:00:00"/>
    <n v="66937.72"/>
    <n v="0"/>
    <n v="0"/>
  </r>
  <r>
    <n v="3"/>
    <s v="Animesh Rawat"/>
    <s v="Ahmedabad"/>
    <s v="Global Client Network (GNB Inward)"/>
    <x v="0"/>
    <n v="78374.84"/>
    <d v="2018-05-11T00:00:00"/>
    <s v="Brokerage"/>
    <s v="Inception"/>
    <m/>
    <d v="2020-01-22T00:00:00"/>
    <n v="78374.84"/>
    <n v="0"/>
    <n v="0"/>
  </r>
  <r>
    <n v="10"/>
    <s v="Mark"/>
    <s v="Ahmedabad"/>
    <s v="Employee Benefits (EB)"/>
    <x v="0"/>
    <n v="60000"/>
    <d v="2018-04-01T00:00:00"/>
    <s v="Brokerage"/>
    <s v="Inception"/>
    <m/>
    <d v="2020-01-22T00:00:00"/>
    <n v="60000"/>
    <n v="0"/>
    <n v="0"/>
  </r>
  <r>
    <n v="10"/>
    <s v="Mark"/>
    <s v="Ahmedabad"/>
    <s v="Employee Benefits (EB)"/>
    <x v="0"/>
    <n v="60000"/>
    <d v="2019-04-01T00:00:00"/>
    <s v="Brokerage"/>
    <s v="Renewal"/>
    <m/>
    <d v="2020-01-22T00:00:00"/>
    <n v="60000"/>
    <n v="0"/>
    <n v="0"/>
  </r>
  <r>
    <n v="10"/>
    <s v="Mark"/>
    <s v="Ahmedabad"/>
    <s v="Employee Benefits (EB)"/>
    <x v="0"/>
    <n v="60000"/>
    <d v="2019-04-01T00:00:00"/>
    <s v="Brokerage"/>
    <s v="Renewal"/>
    <m/>
    <d v="2020-01-22T00:00:00"/>
    <n v="60000"/>
    <n v="0"/>
    <n v="0"/>
  </r>
  <r>
    <n v="3"/>
    <s v="Animesh Rawat"/>
    <s v="Ahmedabad"/>
    <s v="Global Client Network (GNB Inward)"/>
    <x v="0"/>
    <n v="4715.63"/>
    <d v="2018-04-01T00:00:00"/>
    <s v="Brokerage"/>
    <s v="Inception"/>
    <m/>
    <d v="2020-01-22T00:00:00"/>
    <n v="4715.63"/>
    <n v="0"/>
    <n v="0"/>
  </r>
  <r>
    <n v="3"/>
    <s v="Animesh Rawat"/>
    <s v="Ahmedabad"/>
    <s v="Global Client Network (GNB Inward)"/>
    <x v="0"/>
    <n v="22755.25"/>
    <d v="2018-04-01T00:00:00"/>
    <s v="Brokerage"/>
    <s v="Inception"/>
    <m/>
    <d v="2020-01-22T00:00:00"/>
    <n v="22755.25"/>
    <n v="0"/>
    <n v="0"/>
  </r>
  <r>
    <n v="12"/>
    <s v="Shivani Sharma"/>
    <s v="Ahmedabad"/>
    <s v="Global Client Network (GNB Inward)"/>
    <x v="0"/>
    <n v="26443.63"/>
    <d v="2018-04-01T00:00:00"/>
    <s v="Brokerage"/>
    <s v="Inception"/>
    <m/>
    <d v="2020-01-22T00:00:00"/>
    <n v="26443.63"/>
    <n v="0"/>
    <n v="0"/>
  </r>
  <r>
    <n v="1"/>
    <s v="Vinay"/>
    <s v="Ahmedabad"/>
    <s v="Marine"/>
    <x v="0"/>
    <n v="49499.839999999997"/>
    <d v="2018-04-06T00:00:00"/>
    <s v="Brokerage"/>
    <s v="Endorsement"/>
    <m/>
    <d v="2020-01-22T00:00:00"/>
    <n v="49499.839999999997"/>
    <n v="0"/>
    <n v="0"/>
  </r>
  <r>
    <n v="1"/>
    <s v="Vinay"/>
    <s v="Ahmedabad"/>
    <s v="Marine"/>
    <x v="0"/>
    <m/>
    <d v="2018-10-11T00:00:00"/>
    <s v="Brokerage "/>
    <s v="Endorsement"/>
    <m/>
    <d v="2020-01-22T00:00:00"/>
    <n v="0"/>
    <n v="0"/>
    <n v="0"/>
  </r>
  <r>
    <n v="1"/>
    <s v="Vinay"/>
    <s v="Ahmedabad"/>
    <s v="Marine"/>
    <x v="0"/>
    <n v="16500"/>
    <d v="2019-01-17T00:00:00"/>
    <s v="Brokerage "/>
    <s v="Endorsement"/>
    <m/>
    <d v="2020-01-22T00:00:00"/>
    <n v="16500"/>
    <n v="0"/>
    <n v="0"/>
  </r>
  <r>
    <n v="1"/>
    <s v="Vinay"/>
    <s v="Ahmedabad"/>
    <s v="Marine"/>
    <x v="0"/>
    <n v="26400"/>
    <d v="2019-04-06T00:00:00"/>
    <s v="Brokerage"/>
    <s v="Renewal"/>
    <m/>
    <d v="2020-01-22T00:00:00"/>
    <n v="26400"/>
    <n v="0"/>
    <n v="0"/>
  </r>
  <r>
    <n v="1"/>
    <s v="Vinay"/>
    <s v="Ahmedabad"/>
    <s v="Marine"/>
    <x v="0"/>
    <n v="3300"/>
    <d v="2018-08-20T00:00:00"/>
    <s v="Brokerage"/>
    <s v="Inception"/>
    <m/>
    <d v="2020-01-22T00:00:00"/>
    <n v="3300"/>
    <n v="0"/>
    <n v="0"/>
  </r>
  <r>
    <n v="1"/>
    <s v="Vinay"/>
    <s v="Ahmedabad"/>
    <s v="Marine"/>
    <x v="0"/>
    <n v="1072.5"/>
    <d v="2018-09-11T00:00:00"/>
    <s v="Brokerage"/>
    <s v="Inception"/>
    <m/>
    <d v="2020-01-22T00:00:00"/>
    <n v="1072.5"/>
    <n v="0"/>
    <n v="0"/>
  </r>
  <r>
    <n v="1"/>
    <s v="Vinay"/>
    <s v="Ahmedabad"/>
    <s v="Property / BI"/>
    <x v="0"/>
    <n v="4002.46"/>
    <d v="2018-03-27T00:00:00"/>
    <s v="Brokerage"/>
    <s v="Inception"/>
    <m/>
    <d v="2020-01-22T00:00:00"/>
    <n v="4002.46"/>
    <n v="0"/>
    <n v="0"/>
  </r>
  <r>
    <n v="1"/>
    <s v="Vinay"/>
    <s v="Ahmedabad"/>
    <s v="Property / BI"/>
    <x v="0"/>
    <n v="1374.25"/>
    <d v="2018-08-14T00:00:00"/>
    <s v="Brokerage"/>
    <s v="Inception"/>
    <m/>
    <d v="2020-01-22T00:00:00"/>
    <n v="1374.25"/>
    <n v="0"/>
    <n v="0"/>
  </r>
  <r>
    <n v="1"/>
    <s v="Vinay"/>
    <s v="Ahmedabad"/>
    <s v="Property / BI"/>
    <x v="2"/>
    <n v="566.25"/>
    <d v="2018-03-27T00:00:00"/>
    <s v="Brokerage"/>
    <s v="Inception"/>
    <m/>
    <d v="2020-01-22T00:00:00"/>
    <n v="0"/>
    <n v="0"/>
    <n v="566.25"/>
  </r>
  <r>
    <n v="1"/>
    <s v="Vinay"/>
    <s v="Ahmedabad"/>
    <s v="Property / BI"/>
    <x v="0"/>
    <n v="445"/>
    <d v="2018-08-14T00:00:00"/>
    <s v="Brokerage"/>
    <s v="Inception"/>
    <m/>
    <d v="2020-01-22T00:00:00"/>
    <n v="445"/>
    <n v="0"/>
    <n v="0"/>
  </r>
  <r>
    <n v="1"/>
    <s v="Vinay"/>
    <s v="Ahmedabad"/>
    <s v="Property / BI"/>
    <x v="0"/>
    <n v="13114.95"/>
    <d v="2019-09-01T00:00:00"/>
    <s v="Brokerage"/>
    <s v="Renewal"/>
    <m/>
    <d v="2020-01-22T00:00:00"/>
    <n v="13114.95"/>
    <n v="0"/>
    <n v="0"/>
  </r>
  <r>
    <n v="1"/>
    <s v="Vinay"/>
    <s v="Ahmedabad"/>
    <s v="Property / BI"/>
    <x v="0"/>
    <n v="2049.42"/>
    <d v="2018-09-01T00:00:00"/>
    <s v="Brokerage"/>
    <s v="Inception"/>
    <m/>
    <d v="2020-01-22T00:00:00"/>
    <n v="2049.42"/>
    <n v="0"/>
    <n v="0"/>
  </r>
  <r>
    <n v="6"/>
    <s v="Ketan Jain"/>
    <s v="Ahmedabad"/>
    <s v="Liability"/>
    <x v="0"/>
    <n v="61425"/>
    <d v="2018-08-01T00:00:00"/>
    <s v="Brokerage"/>
    <s v="Inception"/>
    <m/>
    <d v="2020-01-22T00:00:00"/>
    <n v="61425"/>
    <n v="0"/>
    <n v="0"/>
  </r>
  <r>
    <n v="1"/>
    <s v="Vinay"/>
    <s v="Ahmedabad"/>
    <s v="Marine"/>
    <x v="0"/>
    <n v="1650"/>
    <d v="2018-09-27T00:00:00"/>
    <s v="Brokerage"/>
    <s v="Inception"/>
    <m/>
    <d v="2020-01-22T00:00:00"/>
    <n v="1650"/>
    <n v="0"/>
    <n v="0"/>
  </r>
  <r>
    <n v="3"/>
    <s v="Animesh Rawat"/>
    <s v="Ahmedabad"/>
    <s v="Global Client Network (GNB Inward)"/>
    <x v="0"/>
    <n v="16335"/>
    <d v="2018-03-01T00:00:00"/>
    <s v="Brokerage"/>
    <s v="Inception"/>
    <m/>
    <d v="2020-01-22T00:00:00"/>
    <n v="16335"/>
    <n v="0"/>
    <n v="0"/>
  </r>
  <r>
    <n v="3"/>
    <s v="Animesh Rawat"/>
    <s v="Ahmedabad"/>
    <s v="Global Client Network (GNB Inward)"/>
    <x v="0"/>
    <n v="18562.5"/>
    <d v="2019-03-01T00:00:00"/>
    <s v="Brokerage"/>
    <s v="Renewal"/>
    <m/>
    <d v="2020-01-22T00:00:00"/>
    <n v="18562.5"/>
    <n v="0"/>
    <n v="0"/>
  </r>
  <r>
    <n v="12"/>
    <s v="Shivani Sharma"/>
    <s v="Ahmedabad"/>
    <s v="Global Client Network (GNB Inward)"/>
    <x v="0"/>
    <n v="0"/>
    <d v="2018-08-02T00:00:00"/>
    <s v="Brokerage"/>
    <s v="Inception"/>
    <m/>
    <d v="2020-01-22T00:00:00"/>
    <n v="0"/>
    <n v="0"/>
    <n v="0"/>
  </r>
  <r>
    <n v="10"/>
    <s v="Mark"/>
    <s v="Ahmedabad"/>
    <s v="Employee Benefits (EB)"/>
    <x v="0"/>
    <n v="4330.05"/>
    <d v="2018-06-29T00:00:00"/>
    <s v="Brokerage"/>
    <s v="Endorsement"/>
    <m/>
    <d v="2020-01-22T00:00:00"/>
    <n v="4330.05"/>
    <n v="0"/>
    <n v="0"/>
  </r>
  <r>
    <n v="10"/>
    <s v="Mark"/>
    <s v="Ahmedabad"/>
    <s v="Employee Benefits (EB)"/>
    <x v="0"/>
    <m/>
    <d v="2018-07-05T00:00:00"/>
    <s v="Brokerage "/>
    <s v="Endorsement"/>
    <m/>
    <d v="2020-01-22T00:00:00"/>
    <n v="0"/>
    <n v="0"/>
    <n v="0"/>
  </r>
  <r>
    <n v="10"/>
    <s v="Mark"/>
    <s v="Ahmedabad"/>
    <s v="Employee Benefits (EB)"/>
    <x v="0"/>
    <n v="8604.68"/>
    <d v="2019-06-29T00:00:00"/>
    <s v="Brokerage"/>
    <s v="Renewal"/>
    <m/>
    <d v="2020-01-22T00:00:00"/>
    <n v="8604.68"/>
    <n v="0"/>
    <n v="0"/>
  </r>
  <r>
    <n v="10"/>
    <s v="Mark"/>
    <s v="Ahmedabad"/>
    <s v="Employee Benefits (EB)"/>
    <x v="0"/>
    <n v="41313.599999999999"/>
    <d v="2018-06-29T00:00:00"/>
    <s v="Brokerage"/>
    <s v="Endorsement"/>
    <m/>
    <d v="2020-01-22T00:00:00"/>
    <n v="41313.599999999999"/>
    <n v="0"/>
    <n v="0"/>
  </r>
  <r>
    <n v="10"/>
    <s v="Mark"/>
    <s v="Ahmedabad"/>
    <s v="Employee Benefits (EB)"/>
    <x v="0"/>
    <m/>
    <d v="2018-07-31T00:00:00"/>
    <s v="Brokerage "/>
    <s v="Endorsement"/>
    <m/>
    <d v="2020-01-22T00:00:00"/>
    <n v="0"/>
    <n v="0"/>
    <n v="0"/>
  </r>
  <r>
    <n v="10"/>
    <s v="Mark"/>
    <s v="Ahmedabad"/>
    <s v="Employee Benefits (EB)"/>
    <x v="0"/>
    <n v="74672.78"/>
    <d v="2019-06-29T00:00:00"/>
    <s v="Brokerage"/>
    <s v="Renewal"/>
    <m/>
    <d v="2020-01-22T00:00:00"/>
    <n v="74672.78"/>
    <n v="0"/>
    <n v="0"/>
  </r>
  <r>
    <n v="12"/>
    <s v="Shivani Sharma"/>
    <s v="Ahmedabad"/>
    <s v="Global Client Network (GNB Inward)"/>
    <x v="0"/>
    <n v="66622.350000000006"/>
    <d v="2018-01-03T00:00:00"/>
    <s v="Brokerage"/>
    <s v="Inception"/>
    <m/>
    <d v="2020-01-22T00:00:00"/>
    <n v="66622.350000000006"/>
    <n v="0"/>
    <n v="0"/>
  </r>
  <r>
    <n v="12"/>
    <s v="Shivani Sharma"/>
    <s v="Ahmedabad"/>
    <s v="Global Client Network (GNB Inward)"/>
    <x v="0"/>
    <n v="0"/>
    <d v="2018-04-01T00:00:00"/>
    <s v="Brokerage"/>
    <s v="Inception"/>
    <m/>
    <d v="2020-01-22T00:00:00"/>
    <n v="0"/>
    <n v="0"/>
    <n v="0"/>
  </r>
  <r>
    <n v="1"/>
    <s v="Vinay"/>
    <s v="Ahmedabad"/>
    <s v="Marine"/>
    <x v="0"/>
    <n v="92812.5"/>
    <d v="2018-11-01T00:00:00"/>
    <s v="Brokerage"/>
    <s v="Renewal"/>
    <m/>
    <d v="2020-01-22T00:00:00"/>
    <n v="92812.5"/>
    <n v="0"/>
    <n v="0"/>
  </r>
  <r>
    <n v="1"/>
    <s v="Vinay"/>
    <s v="Ahmedabad"/>
    <s v="Marine"/>
    <x v="0"/>
    <n v="18562.5"/>
    <d v="2019-11-14T00:00:00"/>
    <s v="Brokerage"/>
    <s v="Renewal"/>
    <m/>
    <d v="2020-01-22T00:00:00"/>
    <n v="18562.5"/>
    <n v="0"/>
    <n v="0"/>
  </r>
  <r>
    <n v="1"/>
    <s v="Vinay"/>
    <s v="Ahmedabad"/>
    <s v="Marine"/>
    <x v="0"/>
    <n v="3526.88"/>
    <d v="2019-10-08T00:00:00"/>
    <s v="Brokerage"/>
    <s v="Renewal"/>
    <m/>
    <d v="2020-01-22T00:00:00"/>
    <n v="3526.88"/>
    <n v="0"/>
    <n v="0"/>
  </r>
  <r>
    <n v="5"/>
    <s v="Juli"/>
    <s v="Ahmedabad"/>
    <s v="Marine"/>
    <x v="0"/>
    <n v="34950.980000000003"/>
    <d v="2017-10-08T00:00:00"/>
    <s v="Brokerage"/>
    <s v="Inception"/>
    <m/>
    <d v="2020-01-22T00:00:00"/>
    <n v="34950.980000000003"/>
    <n v="0"/>
    <n v="0"/>
  </r>
  <r>
    <n v="5"/>
    <s v="Juli"/>
    <s v="Ahmedabad"/>
    <s v="Marine"/>
    <x v="0"/>
    <n v="55687.5"/>
    <d v="2017-11-01T00:00:00"/>
    <s v="Brokerage"/>
    <s v="Inception"/>
    <m/>
    <d v="2020-01-22T00:00:00"/>
    <n v="55687.5"/>
    <n v="0"/>
    <n v="0"/>
  </r>
  <r>
    <n v="11"/>
    <s v="Raju Kumar"/>
    <s v="Ahmedabad"/>
    <s v="Property / BI"/>
    <x v="0"/>
    <n v="5187.3100000000004"/>
    <d v="2019-04-12T00:00:00"/>
    <s v="Brokerage"/>
    <s v="Inception"/>
    <m/>
    <d v="2020-01-22T00:00:00"/>
    <n v="5187.3100000000004"/>
    <n v="0"/>
    <n v="0"/>
  </r>
  <r>
    <n v="1"/>
    <s v="Vinay"/>
    <s v="Ahmedabad"/>
    <s v="Property / BI"/>
    <x v="2"/>
    <n v="2116.48"/>
    <d v="2018-08-25T00:00:00"/>
    <s v="Brokerage"/>
    <s v="Inception"/>
    <m/>
    <d v="2020-01-22T00:00:00"/>
    <n v="0"/>
    <n v="0"/>
    <n v="2116.48"/>
  </r>
  <r>
    <n v="1"/>
    <s v="Vinay"/>
    <s v="Ahmedabad"/>
    <s v="Property / BI"/>
    <x v="0"/>
    <n v="810.28"/>
    <d v="2018-11-30T00:00:00"/>
    <s v="Brokerage"/>
    <s v="Inception"/>
    <m/>
    <d v="2020-01-22T00:00:00"/>
    <n v="810.28"/>
    <n v="0"/>
    <n v="0"/>
  </r>
  <r>
    <n v="6"/>
    <s v="Ketan Jain"/>
    <s v="Ahmedabad"/>
    <s v="Trade Credit &amp;amp; Political Risk"/>
    <x v="1"/>
    <n v="379836.08"/>
    <d v="2019-05-01T00:00:00"/>
    <s v="Brokerage"/>
    <s v="Inception"/>
    <m/>
    <d v="2020-01-22T00:00:00"/>
    <n v="0"/>
    <n v="379836.08"/>
    <n v="0"/>
  </r>
  <r>
    <n v="6"/>
    <s v="Ketan Jain"/>
    <s v="Ahmedabad"/>
    <s v="Liability"/>
    <x v="2"/>
    <n v="28087.5"/>
    <d v="2019-03-31T00:00:00"/>
    <s v="Brokerage"/>
    <s v="Inception"/>
    <m/>
    <d v="2020-01-22T00:00:00"/>
    <n v="0"/>
    <n v="0"/>
    <n v="28087.5"/>
  </r>
  <r>
    <n v="1"/>
    <s v="Vinay"/>
    <s v="Ahmedabad"/>
    <s v="Liability"/>
    <x v="0"/>
    <n v="137500"/>
    <d v="2019-01-01T00:00:00"/>
    <s v="Brokerage"/>
    <s v="Inception"/>
    <m/>
    <d v="2020-01-22T00:00:00"/>
    <n v="137500"/>
    <n v="0"/>
    <n v="0"/>
  </r>
  <r>
    <n v="1"/>
    <s v="Vinay"/>
    <s v="Ahmedabad"/>
    <s v="Liability"/>
    <x v="2"/>
    <n v="18750"/>
    <d v="2018-10-04T00:00:00"/>
    <s v="Brokerage"/>
    <s v="Inception"/>
    <m/>
    <d v="2020-01-22T00:00:00"/>
    <n v="0"/>
    <n v="0"/>
    <n v="18750"/>
  </r>
  <r>
    <n v="1"/>
    <s v="Vinay"/>
    <s v="Ahmedabad"/>
    <s v="Liability"/>
    <x v="0"/>
    <n v="8125"/>
    <d v="2019-12-02T00:00:00"/>
    <s v="Brokerage"/>
    <s v="Inception"/>
    <m/>
    <d v="2020-01-22T00:00:00"/>
    <n v="8125"/>
    <n v="0"/>
    <n v="0"/>
  </r>
  <r>
    <n v="5"/>
    <s v="Juli"/>
    <s v="Ahmedabad"/>
    <s v="Small Medium Enterpries (SME)"/>
    <x v="1"/>
    <n v="116487.03999999999"/>
    <d v="2018-03-01T00:00:00"/>
    <s v="Brokerage"/>
    <s v="Inception"/>
    <m/>
    <d v="2020-01-22T00:00:00"/>
    <n v="0"/>
    <n v="116487.03999999999"/>
    <n v="0"/>
  </r>
  <r>
    <n v="5"/>
    <s v="Juli"/>
    <s v="Ahmedabad"/>
    <s v="Small Medium Enterpries (SME)"/>
    <x v="1"/>
    <n v="2988.62"/>
    <d v="2018-03-01T00:00:00"/>
    <s v="Brokerage"/>
    <s v="Inception"/>
    <m/>
    <d v="2020-01-22T00:00:00"/>
    <n v="0"/>
    <n v="2988.62"/>
    <n v="0"/>
  </r>
  <r>
    <n v="5"/>
    <s v="Juli"/>
    <s v="Ahmedabad"/>
    <s v="Small Medium Enterpries (SME)"/>
    <x v="1"/>
    <n v="14627.5"/>
    <d v="2018-03-01T00:00:00"/>
    <s v="Brokerage"/>
    <s v="Inception"/>
    <m/>
    <d v="2020-01-22T00:00:00"/>
    <n v="0"/>
    <n v="14627.5"/>
    <n v="0"/>
  </r>
  <r>
    <n v="5"/>
    <s v="Juli"/>
    <s v="Ahmedabad"/>
    <s v="Small Medium Enterpries (SME)"/>
    <x v="1"/>
    <n v="2020.5"/>
    <d v="2018-03-01T00:00:00"/>
    <s v="Brokerage"/>
    <s v="Inception"/>
    <m/>
    <d v="2020-01-22T00:00:00"/>
    <n v="0"/>
    <n v="2020.5"/>
    <n v="0"/>
  </r>
  <r>
    <n v="5"/>
    <s v="Juli"/>
    <s v="Ahmedabad"/>
    <s v="Small Medium Enterpries (SME)"/>
    <x v="1"/>
    <n v="625.13"/>
    <d v="2018-03-01T00:00:00"/>
    <s v="Brokerage"/>
    <s v="Inception"/>
    <m/>
    <d v="2020-01-22T00:00:00"/>
    <n v="0"/>
    <n v="625.13"/>
    <n v="0"/>
  </r>
  <r>
    <n v="5"/>
    <s v="Juli"/>
    <s v="Ahmedabad"/>
    <s v="Small Medium Enterpries (SME)"/>
    <x v="2"/>
    <n v="417"/>
    <d v="2018-03-01T00:00:00"/>
    <s v="Brokerage"/>
    <s v="Inception"/>
    <m/>
    <d v="2020-01-22T00:00:00"/>
    <n v="0"/>
    <n v="0"/>
    <n v="417"/>
  </r>
  <r>
    <n v="5"/>
    <s v="Juli"/>
    <s v="Ahmedabad"/>
    <s v="Small Medium Enterpries (SME)"/>
    <x v="1"/>
    <n v="687.63"/>
    <d v="2018-03-01T00:00:00"/>
    <s v="Brokerage"/>
    <s v="Inception"/>
    <m/>
    <d v="2020-01-22T00:00:00"/>
    <n v="0"/>
    <n v="687.63"/>
    <n v="0"/>
  </r>
  <r>
    <n v="5"/>
    <s v="Juli"/>
    <s v="Ahmedabad"/>
    <s v="Small Medium Enterpries (SME)"/>
    <x v="1"/>
    <n v="374.88"/>
    <d v="2018-03-01T00:00:00"/>
    <s v="Brokerage"/>
    <s v="Inception"/>
    <m/>
    <d v="2020-01-22T00:00:00"/>
    <n v="0"/>
    <n v="374.88"/>
    <n v="0"/>
  </r>
  <r>
    <n v="5"/>
    <s v="Juli"/>
    <s v="Ahmedabad"/>
    <s v="Small Medium Enterpries (SME)"/>
    <x v="1"/>
    <n v="3537.25"/>
    <d v="2018-03-01T00:00:00"/>
    <s v="Brokerage"/>
    <s v="Inception"/>
    <m/>
    <d v="2020-01-22T00:00:00"/>
    <n v="0"/>
    <n v="3537.25"/>
    <n v="0"/>
  </r>
  <r>
    <n v="5"/>
    <s v="Juli"/>
    <s v="Ahmedabad"/>
    <s v="Small Medium Enterpries (SME)"/>
    <x v="1"/>
    <n v="8881.5"/>
    <d v="2018-03-01T00:00:00"/>
    <s v="Brokerage"/>
    <s v="Inception"/>
    <m/>
    <d v="2020-01-22T00:00:00"/>
    <n v="0"/>
    <n v="8881.5"/>
    <n v="0"/>
  </r>
  <r>
    <n v="1"/>
    <s v="Vinay"/>
    <s v="Ahmedabad"/>
    <s v="Liability"/>
    <x v="0"/>
    <n v="28125"/>
    <d v="2019-05-23T00:00:00"/>
    <s v="Brokerage"/>
    <s v="Inception"/>
    <m/>
    <d v="2020-01-22T00:00:00"/>
    <n v="28125"/>
    <n v="0"/>
    <n v="0"/>
  </r>
  <r>
    <n v="1"/>
    <s v="Vinay"/>
    <s v="Ahmedabad"/>
    <s v="Liability"/>
    <x v="0"/>
    <n v="131250"/>
    <d v="2019-05-23T00:00:00"/>
    <s v="Brokerage"/>
    <s v="Inception"/>
    <m/>
    <d v="2020-01-22T00:00:00"/>
    <n v="131250"/>
    <n v="0"/>
    <n v="0"/>
  </r>
  <r>
    <n v="3"/>
    <s v="Animesh Rawat"/>
    <s v="Ahmedabad"/>
    <s v="Global Client Network (GNB Inward)"/>
    <x v="0"/>
    <n v="6058.38"/>
    <d v="2018-09-05T00:00:00"/>
    <s v="Brokerage"/>
    <s v="Inception"/>
    <m/>
    <d v="2020-01-22T00:00:00"/>
    <n v="6058.38"/>
    <n v="0"/>
    <n v="0"/>
  </r>
  <r>
    <n v="3"/>
    <s v="Animesh Rawat"/>
    <s v="Ahmedabad"/>
    <s v="Global Client Network (GNB Inward)"/>
    <x v="0"/>
    <n v="29608.99"/>
    <d v="2017-10-17T00:00:00"/>
    <s v="Brokerage"/>
    <s v="Inception"/>
    <m/>
    <d v="2020-01-22T00:00:00"/>
    <n v="29608.99"/>
    <n v="0"/>
    <n v="0"/>
  </r>
  <r>
    <n v="3"/>
    <s v="Animesh Rawat"/>
    <s v="Ahmedabad"/>
    <s v="Global Client Network (GNB Inward)"/>
    <x v="0"/>
    <n v="29638.400000000001"/>
    <d v="2017-10-17T00:00:00"/>
    <s v="Brokerage"/>
    <s v="Inception"/>
    <m/>
    <d v="2020-01-22T00:00:00"/>
    <n v="29638.400000000001"/>
    <n v="0"/>
    <n v="0"/>
  </r>
  <r>
    <n v="3"/>
    <s v="Animesh Rawat"/>
    <s v="Ahmedabad"/>
    <s v="Global Client Network (GNB Inward)"/>
    <x v="0"/>
    <n v="237107.16"/>
    <d v="2017-10-17T00:00:00"/>
    <s v="Brokerage"/>
    <s v="Inception"/>
    <m/>
    <d v="2020-01-22T00:00:00"/>
    <n v="237107.16"/>
    <n v="0"/>
    <n v="0"/>
  </r>
  <r>
    <n v="3"/>
    <s v="Animesh Rawat"/>
    <s v="Ahmedabad"/>
    <s v="Global Client Network (GNB Inward)"/>
    <x v="0"/>
    <n v="295501.76"/>
    <d v="2018-10-17T00:00:00"/>
    <s v="Brokerage"/>
    <s v="Inception"/>
    <m/>
    <d v="2020-01-22T00:00:00"/>
    <n v="295501.76"/>
    <n v="0"/>
    <n v="0"/>
  </r>
  <r>
    <n v="3"/>
    <s v="Animesh Rawat"/>
    <s v="Ahmedabad"/>
    <s v="Global Client Network (GNB Inward)"/>
    <x v="0"/>
    <n v="5612.25"/>
    <d v="2019-09-05T00:00:00"/>
    <s v="Brokerage"/>
    <s v="Renewal"/>
    <m/>
    <d v="2020-01-22T00:00:00"/>
    <n v="5612.25"/>
    <n v="0"/>
    <n v="0"/>
  </r>
  <r>
    <n v="3"/>
    <s v="Animesh Rawat"/>
    <s v="Ahmedabad"/>
    <s v="Global Client Network (GNB Inward)"/>
    <x v="0"/>
    <n v="30875"/>
    <d v="2018-01-01T00:00:00"/>
    <s v="Brokerage"/>
    <s v="Inception"/>
    <m/>
    <d v="2020-01-22T00:00:00"/>
    <n v="30875"/>
    <n v="0"/>
    <n v="0"/>
  </r>
  <r>
    <n v="3"/>
    <s v="Animesh Rawat"/>
    <s v="Ahmedabad"/>
    <s v="Global Client Network (GNB Inward)"/>
    <x v="2"/>
    <n v="7022.25"/>
    <d v="2019-08-26T00:00:00"/>
    <s v="Brokerage"/>
    <s v="Inception"/>
    <m/>
    <d v="2020-01-22T00:00:00"/>
    <n v="0"/>
    <n v="0"/>
    <n v="7022.25"/>
  </r>
  <r>
    <n v="3"/>
    <s v="Animesh Rawat"/>
    <s v="Ahmedabad"/>
    <s v="Global Client Network (GNB Inward)"/>
    <x v="2"/>
    <n v="77787.360000000001"/>
    <d v="2019-01-01T00:00:00"/>
    <s v="Brokerage"/>
    <s v="Inception"/>
    <m/>
    <d v="2020-01-22T00:00:00"/>
    <n v="0"/>
    <n v="0"/>
    <n v="77787.360000000001"/>
  </r>
  <r>
    <n v="3"/>
    <s v="Animesh Rawat"/>
    <s v="Ahmedabad"/>
    <s v="Global Client Network (GNB Inward)"/>
    <x v="2"/>
    <n v="30048.080000000002"/>
    <d v="2019-01-01T00:00:00"/>
    <s v="Brokerage"/>
    <s v="Inception"/>
    <m/>
    <d v="2020-01-22T00:00:00"/>
    <n v="0"/>
    <n v="0"/>
    <n v="30048.080000000002"/>
  </r>
  <r>
    <n v="3"/>
    <s v="Animesh Rawat"/>
    <s v="Ahmedabad"/>
    <s v="Global Client Network (GNB Inward)"/>
    <x v="2"/>
    <n v="7690.95"/>
    <d v="2019-09-16T00:00:00"/>
    <s v="Brokerage"/>
    <s v="Inception"/>
    <m/>
    <d v="2020-01-22T00:00:00"/>
    <n v="0"/>
    <n v="0"/>
    <n v="7690.95"/>
  </r>
  <r>
    <n v="12"/>
    <s v="Shivani Sharma"/>
    <s v="Ahmedabad"/>
    <s v="Global Client Network (GNB Inward)"/>
    <x v="0"/>
    <n v="86400"/>
    <d v="2018-08-10T00:00:00"/>
    <s v="Brokerage"/>
    <s v="Inception"/>
    <m/>
    <d v="2020-01-22T00:00:00"/>
    <n v="86400"/>
    <n v="0"/>
    <n v="0"/>
  </r>
  <r>
    <n v="12"/>
    <s v="Shivani Sharma"/>
    <s v="Ahmedabad"/>
    <s v="Global Client Network (GNB Inward)"/>
    <x v="0"/>
    <n v="345705"/>
    <d v="2018-08-10T00:00:00"/>
    <s v="Brokerage"/>
    <s v="Inception"/>
    <m/>
    <d v="2020-01-22T00:00:00"/>
    <n v="345705"/>
    <n v="0"/>
    <n v="0"/>
  </r>
  <r>
    <n v="3"/>
    <s v="Animesh Rawat"/>
    <s v="Ahmedabad"/>
    <s v="Global Client Network (GNB Inward)"/>
    <x v="0"/>
    <n v="77400"/>
    <d v="2019-08-10T00:00:00"/>
    <s v="Brokerage"/>
    <s v="Renewal"/>
    <m/>
    <d v="2020-01-22T00:00:00"/>
    <n v="77400"/>
    <n v="0"/>
    <n v="0"/>
  </r>
  <r>
    <n v="3"/>
    <s v="Animesh Rawat"/>
    <s v="Ahmedabad"/>
    <s v="Global Client Network (GNB Inward)"/>
    <x v="0"/>
    <n v="302811.08"/>
    <d v="2019-08-10T00:00:00"/>
    <s v="Brokerage"/>
    <s v="Renewal"/>
    <m/>
    <d v="2020-01-22T00:00:00"/>
    <n v="302811.08"/>
    <n v="0"/>
    <n v="0"/>
  </r>
  <r>
    <n v="12"/>
    <s v="Shivani Sharma"/>
    <s v="Ahmedabad"/>
    <s v="Global Client Network (GNB Inward)"/>
    <x v="0"/>
    <n v="1183.3800000000001"/>
    <d v="2018-07-01T00:00:00"/>
    <s v="Brokerage"/>
    <s v="Inception"/>
    <m/>
    <d v="2020-01-22T00:00:00"/>
    <n v="1183.3800000000001"/>
    <n v="0"/>
    <n v="0"/>
  </r>
  <r>
    <n v="1"/>
    <s v="Vinay"/>
    <s v="Ahmedabad"/>
    <s v="Property / BI"/>
    <x v="0"/>
    <n v="33977.82"/>
    <d v="2018-09-16T00:00:00"/>
    <s v="Brokerage"/>
    <s v="Inception"/>
    <m/>
    <d v="2020-01-22T00:00:00"/>
    <n v="33977.82"/>
    <n v="0"/>
    <n v="0"/>
  </r>
  <r>
    <n v="11"/>
    <s v="Raju Kumar"/>
    <s v="Ahmedabad"/>
    <s v="Construction, Power &amp; Infrastructure"/>
    <x v="2"/>
    <n v="25303.02"/>
    <d v="2018-05-27T00:00:00"/>
    <s v="Brokerage"/>
    <s v="Inception"/>
    <m/>
    <d v="2020-01-22T00:00:00"/>
    <n v="0"/>
    <n v="0"/>
    <n v="25303.02"/>
  </r>
  <r>
    <n v="11"/>
    <s v="Raju Kumar"/>
    <s v="Ahmedabad"/>
    <s v="Construction, Power &amp; Infrastructure"/>
    <x v="2"/>
    <n v="25302.959999999999"/>
    <d v="2019-05-27T00:00:00"/>
    <s v="Brokerage"/>
    <s v="Inception"/>
    <m/>
    <d v="2020-01-22T00:00:00"/>
    <n v="0"/>
    <n v="0"/>
    <n v="25302.959999999999"/>
  </r>
  <r>
    <n v="11"/>
    <s v="Raju Kumar"/>
    <s v="Ahmedabad"/>
    <s v="Construction, Power &amp; Infrastructure"/>
    <x v="2"/>
    <n v="25302.959999999999"/>
    <d v="2019-08-27T00:00:00"/>
    <s v="Brokerage"/>
    <s v="Inception"/>
    <m/>
    <d v="2020-01-22T00:00:00"/>
    <n v="0"/>
    <n v="0"/>
    <n v="25302.959999999999"/>
  </r>
  <r>
    <n v="11"/>
    <s v="Raju Kumar"/>
    <s v="Ahmedabad"/>
    <s v="Construction, Power &amp; Infrastructure"/>
    <x v="2"/>
    <n v="25302.959999999999"/>
    <d v="2019-11-27T00:00:00"/>
    <s v="Brokerage"/>
    <s v="Inception"/>
    <m/>
    <d v="2020-01-22T00:00:00"/>
    <n v="0"/>
    <n v="0"/>
    <n v="25302.959999999999"/>
  </r>
  <r>
    <n v="11"/>
    <s v="Raju Kumar"/>
    <s v="Ahmedabad"/>
    <s v="Construction, Power &amp; Infrastructure"/>
    <x v="2"/>
    <n v="25302.959999999999"/>
    <d v="2020-02-27T00:00:00"/>
    <s v="Brokerage"/>
    <s v="Inception"/>
    <m/>
    <d v="2020-01-22T00:00:00"/>
    <n v="0"/>
    <n v="0"/>
    <n v="25302.959999999999"/>
  </r>
  <r>
    <n v="11"/>
    <s v="Raju Kumar"/>
    <s v="Ahmedabad"/>
    <s v="Construction, Power &amp; Infrastructure"/>
    <x v="2"/>
    <n v="25302.959999999999"/>
    <d v="2020-05-27T00:00:00"/>
    <s v="Brokerage"/>
    <s v="Inception"/>
    <m/>
    <d v="2020-01-22T00:00:00"/>
    <n v="0"/>
    <n v="0"/>
    <n v="25302.959999999999"/>
  </r>
  <r>
    <n v="11"/>
    <s v="Raju Kumar"/>
    <s v="Ahmedabad"/>
    <s v="Construction, Power &amp; Infrastructure"/>
    <x v="2"/>
    <n v="25302.959999999999"/>
    <d v="2018-08-27T00:00:00"/>
    <s v="Brokerage"/>
    <s v="Inception"/>
    <m/>
    <d v="2020-01-22T00:00:00"/>
    <n v="0"/>
    <n v="0"/>
    <n v="25302.959999999999"/>
  </r>
  <r>
    <n v="11"/>
    <s v="Raju Kumar"/>
    <s v="Ahmedabad"/>
    <s v="Construction, Power &amp; Infrastructure"/>
    <x v="2"/>
    <n v="25302.959999999999"/>
    <d v="2018-11-27T00:00:00"/>
    <s v="Brokerage"/>
    <s v="Inception"/>
    <m/>
    <d v="2020-01-22T00:00:00"/>
    <n v="0"/>
    <n v="0"/>
    <n v="25302.959999999999"/>
  </r>
  <r>
    <n v="11"/>
    <s v="Raju Kumar"/>
    <s v="Ahmedabad"/>
    <s v="Construction, Power &amp; Infrastructure"/>
    <x v="2"/>
    <n v="25302.959999999999"/>
    <d v="2019-02-27T00:00:00"/>
    <s v="Brokerage"/>
    <s v="Inception"/>
    <m/>
    <d v="2020-01-22T00:00:00"/>
    <n v="0"/>
    <n v="0"/>
    <n v="25302.959999999999"/>
  </r>
  <r>
    <n v="11"/>
    <s v="Raju Kumar"/>
    <s v="Ahmedabad"/>
    <s v="Construction, Power &amp; Infrastructure"/>
    <x v="2"/>
    <n v="25303.02"/>
    <d v="2018-02-27T00:00:00"/>
    <s v="Brokerage"/>
    <s v="Inception"/>
    <m/>
    <d v="2020-01-22T00:00:00"/>
    <n v="0"/>
    <n v="0"/>
    <n v="25303.02"/>
  </r>
  <r>
    <n v="11"/>
    <s v="Raju Kumar"/>
    <s v="Ahmedabad"/>
    <s v="Construction, Power &amp; Infrastructure"/>
    <x v="2"/>
    <n v="39952.080000000002"/>
    <d v="2017-11-27T00:00:00"/>
    <s v="Brokerage"/>
    <s v="Inception"/>
    <m/>
    <d v="2020-01-22T00:00:00"/>
    <n v="0"/>
    <n v="0"/>
    <n v="39952.080000000002"/>
  </r>
  <r>
    <n v="1"/>
    <s v="Vinay"/>
    <s v="Ahmedabad"/>
    <s v="Property / BI"/>
    <x v="0"/>
    <n v="562.24"/>
    <d v="2018-02-27T00:00:00"/>
    <s v="Brokerage"/>
    <s v="Inception"/>
    <m/>
    <d v="2020-01-22T00:00:00"/>
    <n v="562.24"/>
    <n v="0"/>
    <n v="0"/>
  </r>
  <r>
    <n v="1"/>
    <s v="Vinay"/>
    <s v="Ahmedabad"/>
    <s v="Property / BI"/>
    <x v="0"/>
    <n v="628.70000000000005"/>
    <d v="2019-03-02T00:00:00"/>
    <s v="Brokerage"/>
    <s v="Renewal"/>
    <m/>
    <d v="2020-01-22T00:00:00"/>
    <n v="628.70000000000005"/>
    <n v="0"/>
    <n v="0"/>
  </r>
  <r>
    <n v="12"/>
    <s v="Shivani Sharma"/>
    <s v="Ahmedabad"/>
    <s v="Global Client Network (GNB Inward)"/>
    <x v="0"/>
    <n v="5075.5"/>
    <d v="2018-04-01T00:00:00"/>
    <s v="Brokerage"/>
    <s v="Inception"/>
    <m/>
    <d v="2020-01-22T00:00:00"/>
    <n v="5075.5"/>
    <n v="0"/>
    <n v="0"/>
  </r>
  <r>
    <n v="3"/>
    <s v="Animesh Rawat"/>
    <s v="Ahmedabad"/>
    <s v="Global Client Network (GNB Inward)"/>
    <x v="0"/>
    <n v="5206"/>
    <d v="2019-04-01T00:00:00"/>
    <s v="Brokerage"/>
    <s v="Renewal"/>
    <m/>
    <d v="2020-01-22T00:00:00"/>
    <n v="5206"/>
    <n v="0"/>
    <n v="0"/>
  </r>
  <r>
    <n v="13"/>
    <s v="Vididt Saha"/>
    <s v="Ahmedabad"/>
    <s v="Property / BI"/>
    <x v="1"/>
    <n v="5462.5"/>
    <d v="2019-01-29T00:00:00"/>
    <s v="Brokerage"/>
    <s v="Inception"/>
    <m/>
    <d v="2020-01-22T00:00:00"/>
    <n v="0"/>
    <n v="5462.5"/>
    <n v="0"/>
  </r>
  <r>
    <n v="1"/>
    <s v="Vinay"/>
    <s v="Ahmedabad"/>
    <s v="Marine"/>
    <x v="0"/>
    <n v="13612.5"/>
    <d v="2019-01-07T00:00:00"/>
    <s v="Brokerage"/>
    <s v="Endorsement"/>
    <m/>
    <d v="2020-01-22T00:00:00"/>
    <n v="13612.5"/>
    <n v="0"/>
    <n v="0"/>
  </r>
  <r>
    <n v="1"/>
    <s v="Vinay"/>
    <s v="Ahmedabad"/>
    <s v="Marine"/>
    <x v="0"/>
    <n v="6991.55"/>
    <d v="2019-04-04T00:00:00"/>
    <s v="Brokerage "/>
    <s v="Endorsement"/>
    <m/>
    <d v="2020-01-22T00:00:00"/>
    <n v="6991.55"/>
    <n v="0"/>
    <n v="0"/>
  </r>
  <r>
    <n v="1"/>
    <s v="Vinay"/>
    <s v="Ahmedabad"/>
    <s v="Liability"/>
    <x v="0"/>
    <n v="13750"/>
    <d v="2018-08-27T00:00:00"/>
    <s v="Brokerage"/>
    <s v="Inception"/>
    <m/>
    <d v="2020-01-22T00:00:00"/>
    <n v="13750"/>
    <n v="0"/>
    <n v="0"/>
  </r>
  <r>
    <n v="13"/>
    <s v="Vididt Saha"/>
    <s v="Ahmedabad"/>
    <s v="Liability"/>
    <x v="1"/>
    <n v="70125"/>
    <d v="2019-03-19T00:00:00"/>
    <s v="Brokerage"/>
    <s v="Inception"/>
    <m/>
    <d v="2020-01-22T00:00:00"/>
    <n v="0"/>
    <n v="70125"/>
    <n v="0"/>
  </r>
  <r>
    <n v="13"/>
    <s v="Vididt Saha"/>
    <s v="Ahmedabad"/>
    <s v="Liability"/>
    <x v="1"/>
    <n v="70125"/>
    <d v="2019-03-19T00:00:00"/>
    <s v="Brokerage"/>
    <s v="Inception"/>
    <m/>
    <d v="2020-01-22T00:00:00"/>
    <n v="0"/>
    <n v="70125"/>
    <n v="0"/>
  </r>
  <r>
    <n v="3"/>
    <s v="Animesh Rawat"/>
    <s v="Ahmedabad"/>
    <s v="Global Client Network (GNB Inward)"/>
    <x v="0"/>
    <n v="208122.92"/>
    <d v="2018-04-01T00:00:00"/>
    <s v="Brokerage"/>
    <s v="Inception"/>
    <m/>
    <d v="2020-01-22T00:00:00"/>
    <n v="208122.92"/>
    <n v="0"/>
    <n v="0"/>
  </r>
  <r>
    <n v="3"/>
    <s v="Animesh Rawat"/>
    <s v="Ahmedabad"/>
    <s v="Global Client Network (GNB Inward)"/>
    <x v="0"/>
    <n v="45375.15"/>
    <d v="2018-03-01T00:00:00"/>
    <s v="Brokerage"/>
    <s v="Endorsement"/>
    <m/>
    <d v="2020-01-22T00:00:00"/>
    <n v="45375.15"/>
    <n v="0"/>
    <n v="0"/>
  </r>
  <r>
    <n v="3"/>
    <s v="Animesh Rawat"/>
    <s v="Ahmedabad"/>
    <s v="Global Client Network (GNB Inward)"/>
    <x v="0"/>
    <n v="18150"/>
    <d v="2019-01-03T00:00:00"/>
    <s v="Brokerage "/>
    <s v="Endorsement"/>
    <m/>
    <d v="2020-01-22T00:00:00"/>
    <n v="18150"/>
    <n v="0"/>
    <n v="0"/>
  </r>
  <r>
    <n v="3"/>
    <s v="Animesh Rawat"/>
    <s v="Ahmedabad"/>
    <s v="Global Client Network (GNB Inward)"/>
    <x v="0"/>
    <n v="45375.15"/>
    <d v="2019-03-01T00:00:00"/>
    <s v="Brokerage"/>
    <s v="Endorsement"/>
    <m/>
    <d v="2020-01-22T00:00:00"/>
    <n v="45375.15"/>
    <n v="0"/>
    <n v="0"/>
  </r>
  <r>
    <n v="3"/>
    <s v="Animesh Rawat"/>
    <s v="Ahmedabad"/>
    <s v="Global Client Network (GNB Inward)"/>
    <x v="0"/>
    <n v="45375"/>
    <d v="2019-07-20T00:00:00"/>
    <s v="Brokerage "/>
    <s v="Endorsement"/>
    <m/>
    <d v="2020-01-22T00:00:00"/>
    <n v="45375"/>
    <n v="0"/>
    <n v="0"/>
  </r>
  <r>
    <n v="3"/>
    <s v="Animesh Rawat"/>
    <s v="Ahmedabad"/>
    <s v="Global Client Network (GNB Inward)"/>
    <x v="0"/>
    <n v="0"/>
    <m/>
    <s v="Brokerage "/>
    <s v="Endorsement"/>
    <m/>
    <d v="2020-01-22T00:00:00"/>
    <n v="0"/>
    <n v="0"/>
    <n v="0"/>
  </r>
  <r>
    <n v="10"/>
    <s v="Mark"/>
    <s v="Ahmedabad"/>
    <s v="Employee Benefits (EB)"/>
    <x v="0"/>
    <n v="6157.88"/>
    <d v="2018-11-01T00:00:00"/>
    <s v="Brokerage"/>
    <s v="Endorsement"/>
    <m/>
    <d v="2020-01-22T00:00:00"/>
    <n v="6157.88"/>
    <n v="0"/>
    <n v="0"/>
  </r>
  <r>
    <n v="10"/>
    <s v="Mark"/>
    <s v="Ahmedabad"/>
    <s v="Employee Benefits (EB)"/>
    <x v="0"/>
    <m/>
    <d v="2018-12-05T00:00:00"/>
    <s v="Brokerage "/>
    <s v="Endorsement"/>
    <m/>
    <d v="2020-01-22T00:00:00"/>
    <n v="0"/>
    <n v="0"/>
    <n v="0"/>
  </r>
  <r>
    <n v="10"/>
    <s v="Mark"/>
    <s v="Ahmedabad"/>
    <s v="Employee Benefits (EB)"/>
    <x v="0"/>
    <n v="113.48"/>
    <d v="2019-02-08T00:00:00"/>
    <s v="Brokerage "/>
    <s v="Endorsement"/>
    <m/>
    <d v="2020-01-22T00:00:00"/>
    <n v="113.48"/>
    <n v="0"/>
    <n v="0"/>
  </r>
  <r>
    <n v="10"/>
    <s v="Mark"/>
    <s v="Ahmedabad"/>
    <s v="Employee Benefits (EB)"/>
    <x v="0"/>
    <n v="4302.3"/>
    <d v="2019-11-01T00:00:00"/>
    <s v="Brokerage"/>
    <s v="Renewal"/>
    <m/>
    <d v="2020-01-22T00:00:00"/>
    <n v="4302.3"/>
    <n v="0"/>
    <n v="0"/>
  </r>
  <r>
    <n v="10"/>
    <s v="Mark"/>
    <s v="Ahmedabad"/>
    <s v="Employee Benefits (EB)"/>
    <x v="0"/>
    <n v="52500"/>
    <d v="2019-05-17T00:00:00"/>
    <s v="Brokerage"/>
    <s v="Inception"/>
    <m/>
    <d v="2020-01-22T00:00:00"/>
    <n v="52500"/>
    <n v="0"/>
    <n v="0"/>
  </r>
  <r>
    <n v="3"/>
    <s v="Animesh Rawat"/>
    <s v="Ahmedabad"/>
    <s v="Global Client Network (GNB Inward)"/>
    <x v="2"/>
    <n v="1147.82"/>
    <d v="2019-06-30T00:00:00"/>
    <s v="Brokerage"/>
    <s v="Inception"/>
    <m/>
    <d v="2020-01-22T00:00:00"/>
    <n v="0"/>
    <n v="0"/>
    <n v="1147.82"/>
  </r>
  <r>
    <n v="3"/>
    <s v="Animesh Rawat"/>
    <s v="Ahmedabad"/>
    <s v="Global Client Network (GNB Inward)"/>
    <x v="0"/>
    <n v="1896.63"/>
    <d v="2018-07-01T00:00:00"/>
    <s v="Brokerage"/>
    <s v="Inception"/>
    <m/>
    <d v="2020-01-22T00:00:00"/>
    <n v="1896.63"/>
    <n v="0"/>
    <n v="0"/>
  </r>
  <r>
    <n v="3"/>
    <s v="Animesh Rawat"/>
    <s v="Ahmedabad"/>
    <s v="Global Client Network (GNB Inward)"/>
    <x v="0"/>
    <n v="0"/>
    <d v="2019-06-30T00:00:00"/>
    <s v="Brokerage"/>
    <s v="Inception"/>
    <m/>
    <d v="2020-01-22T00:00:00"/>
    <n v="0"/>
    <n v="0"/>
    <n v="0"/>
  </r>
  <r>
    <n v="3"/>
    <s v="Animesh Rawat"/>
    <s v="Ahmedabad"/>
    <s v="Global Client Network (GNB Inward)"/>
    <x v="0"/>
    <n v="48125"/>
    <d v="2018-07-01T00:00:00"/>
    <s v="Brokerage"/>
    <s v="Inception"/>
    <m/>
    <d v="2020-01-22T00:00:00"/>
    <n v="48125"/>
    <n v="0"/>
    <n v="0"/>
  </r>
  <r>
    <n v="3"/>
    <s v="Animesh Rawat"/>
    <s v="Ahmedabad"/>
    <s v="Global Client Network (GNB Inward)"/>
    <x v="0"/>
    <n v="13560.92"/>
    <d v="2018-07-01T00:00:00"/>
    <s v="Brokerage"/>
    <s v="Inception"/>
    <m/>
    <d v="2020-01-22T00:00:00"/>
    <n v="13560.92"/>
    <n v="0"/>
    <n v="0"/>
  </r>
  <r>
    <n v="3"/>
    <s v="Animesh Rawat"/>
    <s v="Ahmedabad"/>
    <s v="Global Client Network (GNB Inward)"/>
    <x v="0"/>
    <n v="55052.69"/>
    <d v="2018-07-01T00:00:00"/>
    <s v="Brokerage"/>
    <s v="Inception"/>
    <m/>
    <d v="2020-01-22T00:00:00"/>
    <n v="55052.69"/>
    <n v="0"/>
    <n v="0"/>
  </r>
  <r>
    <n v="3"/>
    <s v="Animesh Rawat"/>
    <s v="Ahmedabad"/>
    <s v="Global Client Network (GNB Inward)"/>
    <x v="0"/>
    <n v="14131.43"/>
    <d v="2018-07-01T00:00:00"/>
    <s v="Brokerage"/>
    <s v="Inception"/>
    <m/>
    <d v="2020-01-22T00:00:00"/>
    <n v="14131.43"/>
    <n v="0"/>
    <n v="0"/>
  </r>
  <r>
    <n v="3"/>
    <s v="Animesh Rawat"/>
    <s v="Ahmedabad"/>
    <s v="Global Client Network (GNB Inward)"/>
    <x v="0"/>
    <n v="3125"/>
    <d v="2018-07-01T00:00:00"/>
    <s v="Brokerage"/>
    <s v="Inception"/>
    <m/>
    <d v="2020-01-22T00:00:00"/>
    <n v="3125"/>
    <n v="0"/>
    <n v="0"/>
  </r>
  <r>
    <n v="3"/>
    <s v="Animesh Rawat"/>
    <s v="Ahmedabad"/>
    <s v="Global Client Network (GNB Inward)"/>
    <x v="0"/>
    <n v="1125"/>
    <d v="2018-07-01T00:00:00"/>
    <s v="Brokerage"/>
    <s v="Inception"/>
    <m/>
    <d v="2020-01-22T00:00:00"/>
    <n v="1125"/>
    <n v="0"/>
    <n v="0"/>
  </r>
  <r>
    <n v="3"/>
    <s v="Animesh Rawat"/>
    <s v="Ahmedabad"/>
    <s v="Global Client Network (GNB Inward)"/>
    <x v="0"/>
    <n v="4706.25"/>
    <d v="2018-07-01T00:00:00"/>
    <s v="Brokerage"/>
    <s v="Inception"/>
    <m/>
    <d v="2020-01-22T00:00:00"/>
    <n v="4706.25"/>
    <n v="0"/>
    <n v="0"/>
  </r>
  <r>
    <n v="3"/>
    <s v="Animesh Rawat"/>
    <s v="Ahmedabad"/>
    <s v="Global Client Network (GNB Inward)"/>
    <x v="0"/>
    <n v="825"/>
    <d v="2019-07-01T00:00:00"/>
    <s v="Brokerage"/>
    <s v="Renewal"/>
    <m/>
    <d v="2020-01-22T00:00:00"/>
    <n v="825"/>
    <n v="0"/>
    <n v="0"/>
  </r>
  <r>
    <n v="3"/>
    <s v="Animesh Rawat"/>
    <s v="Ahmedabad"/>
    <s v="Global Client Network (GNB Inward)"/>
    <x v="0"/>
    <n v="1896.63"/>
    <d v="2019-07-01T00:00:00"/>
    <s v="Brokerage"/>
    <s v="Renewal"/>
    <m/>
    <d v="2020-01-22T00:00:00"/>
    <n v="1896.63"/>
    <n v="0"/>
    <n v="0"/>
  </r>
  <r>
    <n v="3"/>
    <s v="Animesh Rawat"/>
    <s v="Ahmedabad"/>
    <s v="Global Client Network (GNB Inward)"/>
    <x v="0"/>
    <n v="19181.25"/>
    <d v="2019-08-02T00:00:00"/>
    <s v="Brokerage"/>
    <s v="Renewal"/>
    <m/>
    <d v="2020-01-22T00:00:00"/>
    <n v="19181.25"/>
    <n v="0"/>
    <n v="0"/>
  </r>
  <r>
    <n v="3"/>
    <s v="Animesh Rawat"/>
    <s v="Ahmedabad"/>
    <s v="Global Client Network (GNB Inward)"/>
    <x v="0"/>
    <n v="42500"/>
    <d v="2019-07-01T00:00:00"/>
    <s v="Brokerage"/>
    <s v="Renewal"/>
    <m/>
    <d v="2020-01-22T00:00:00"/>
    <n v="42500"/>
    <n v="0"/>
    <n v="0"/>
  </r>
  <r>
    <n v="3"/>
    <s v="Animesh Rawat"/>
    <s v="Ahmedabad"/>
    <s v="Global Client Network (GNB Inward)"/>
    <x v="0"/>
    <n v="10917.07"/>
    <d v="2019-07-01T00:00:00"/>
    <s v="Brokerage"/>
    <s v="Renewal"/>
    <m/>
    <d v="2020-01-22T00:00:00"/>
    <n v="10917.07"/>
    <n v="0"/>
    <n v="0"/>
  </r>
  <r>
    <n v="3"/>
    <s v="Animesh Rawat"/>
    <s v="Ahmedabad"/>
    <s v="Global Client Network (GNB Inward)"/>
    <x v="0"/>
    <n v="60713.1"/>
    <d v="2019-07-01T00:00:00"/>
    <s v="Brokerage"/>
    <s v="Renewal"/>
    <m/>
    <d v="2020-01-22T00:00:00"/>
    <n v="60713.1"/>
    <n v="0"/>
    <n v="0"/>
  </r>
  <r>
    <n v="3"/>
    <s v="Animesh Rawat"/>
    <s v="Ahmedabad"/>
    <s v="Global Client Network (GNB Inward)"/>
    <x v="0"/>
    <n v="12349.97"/>
    <d v="2019-07-01T00:00:00"/>
    <s v="Brokerage"/>
    <s v="Renewal"/>
    <m/>
    <d v="2020-01-22T00:00:00"/>
    <n v="12349.97"/>
    <n v="0"/>
    <n v="0"/>
  </r>
  <r>
    <n v="3"/>
    <s v="Animesh Rawat"/>
    <s v="Ahmedabad"/>
    <s v="Global Client Network (GNB Inward)"/>
    <x v="0"/>
    <n v="3375"/>
    <d v="2019-07-01T00:00:00"/>
    <s v="Brokerage"/>
    <s v="Renewal"/>
    <m/>
    <d v="2020-01-22T00:00:00"/>
    <n v="3375"/>
    <n v="0"/>
    <n v="0"/>
  </r>
  <r>
    <n v="3"/>
    <s v="Animesh Rawat"/>
    <s v="Ahmedabad"/>
    <s v="Global Client Network (GNB Inward)"/>
    <x v="0"/>
    <n v="875"/>
    <d v="2019-07-01T00:00:00"/>
    <s v="Brokerage"/>
    <s v="Renewal"/>
    <m/>
    <d v="2020-01-22T00:00:00"/>
    <n v="875"/>
    <n v="0"/>
    <n v="0"/>
  </r>
  <r>
    <n v="3"/>
    <s v="Animesh Rawat"/>
    <s v="Ahmedabad"/>
    <s v="Global Client Network (GNB Inward)"/>
    <x v="0"/>
    <n v="1556.25"/>
    <d v="2019-07-01T00:00:00"/>
    <s v="Brokerage"/>
    <s v="Renewal"/>
    <m/>
    <d v="2020-01-22T00:00:00"/>
    <n v="1556.25"/>
    <n v="0"/>
    <n v="0"/>
  </r>
  <r>
    <n v="3"/>
    <s v="Animesh Rawat"/>
    <s v="Ahmedabad"/>
    <s v="Global Client Network (GNB Inward)"/>
    <x v="0"/>
    <n v="186534.13"/>
    <d v="2018-09-30T00:00:00"/>
    <s v="Brokerage"/>
    <s v="Inception"/>
    <m/>
    <d v="2020-01-22T00:00:00"/>
    <n v="186534.13"/>
    <n v="0"/>
    <n v="0"/>
  </r>
  <r>
    <n v="3"/>
    <s v="Animesh Rawat"/>
    <s v="Ahmedabad"/>
    <s v="Global Client Network (GNB Inward)"/>
    <x v="0"/>
    <n v="202350"/>
    <d v="2019-09-30T00:00:00"/>
    <s v="Brokerage"/>
    <s v="Renewal"/>
    <m/>
    <d v="2020-01-22T00:00:00"/>
    <n v="202350"/>
    <n v="0"/>
    <n v="0"/>
  </r>
  <r>
    <n v="3"/>
    <s v="Animesh Rawat"/>
    <s v="Ahmedabad"/>
    <s v="Global Client Network (GNB Inward)"/>
    <x v="2"/>
    <n v="750.63"/>
    <d v="2018-03-16T00:00:00"/>
    <s v="Brokerage"/>
    <s v="Inception"/>
    <m/>
    <d v="2020-01-22T00:00:00"/>
    <n v="0"/>
    <n v="0"/>
    <n v="750.63"/>
  </r>
  <r>
    <n v="3"/>
    <s v="Animesh Rawat"/>
    <s v="Ahmedabad"/>
    <s v="Global Client Network (GNB Inward)"/>
    <x v="0"/>
    <n v="63.75"/>
    <d v="2019-03-16T00:00:00"/>
    <s v="Brokerage"/>
    <s v="Renewal"/>
    <m/>
    <d v="2020-01-22T00:00:00"/>
    <n v="63.75"/>
    <n v="0"/>
    <n v="0"/>
  </r>
  <r>
    <n v="3"/>
    <s v="Animesh Rawat"/>
    <s v="Ahmedabad"/>
    <s v="Global Client Network (GNB Inward)"/>
    <x v="0"/>
    <n v="1556.5"/>
    <d v="2019-04-16T00:00:00"/>
    <s v="Brokerage"/>
    <s v="Renewal"/>
    <m/>
    <d v="2020-01-22T00:00:00"/>
    <n v="1556.5"/>
    <n v="0"/>
    <n v="0"/>
  </r>
  <r>
    <n v="3"/>
    <s v="Animesh Rawat"/>
    <s v="Ahmedabad"/>
    <s v="Global Client Network (GNB Inward)"/>
    <x v="0"/>
    <n v="46087.63"/>
    <d v="2018-04-02T00:00:00"/>
    <s v="Brokerage"/>
    <s v="Inception"/>
    <m/>
    <d v="2020-01-22T00:00:00"/>
    <n v="46087.63"/>
    <n v="0"/>
    <n v="0"/>
  </r>
  <r>
    <n v="3"/>
    <s v="Animesh Rawat"/>
    <s v="Ahmedabad"/>
    <s v="Global Client Network (GNB Inward)"/>
    <x v="0"/>
    <n v="4362.38"/>
    <d v="2019-04-02T00:00:00"/>
    <s v="Brokerage"/>
    <s v="Renewal"/>
    <m/>
    <d v="2020-01-22T00:00:00"/>
    <n v="4362.38"/>
    <n v="0"/>
    <n v="0"/>
  </r>
  <r>
    <n v="3"/>
    <s v="Animesh Rawat"/>
    <s v="Ahmedabad"/>
    <s v="Global Client Network (GNB Inward)"/>
    <x v="0"/>
    <n v="65370"/>
    <d v="2019-04-17T00:00:00"/>
    <s v="Brokerage"/>
    <s v="Renewal"/>
    <m/>
    <d v="2020-01-22T00:00:00"/>
    <n v="65370"/>
    <n v="0"/>
    <n v="0"/>
  </r>
  <r>
    <n v="3"/>
    <s v="Animesh Rawat"/>
    <s v="Ahmedabad"/>
    <s v="Global Client Network (GNB Inward)"/>
    <x v="2"/>
    <n v="44259.67"/>
    <d v="2019-09-30T00:00:00"/>
    <s v="Brokerage"/>
    <s v="Inception"/>
    <m/>
    <d v="2020-01-22T00:00:00"/>
    <n v="0"/>
    <n v="0"/>
    <n v="44259.67"/>
  </r>
  <r>
    <n v="3"/>
    <s v="Animesh Rawat"/>
    <s v="Ahmedabad"/>
    <s v="Marine"/>
    <x v="0"/>
    <n v="35112"/>
    <d v="2019-10-27T00:00:00"/>
    <s v="Brokerage"/>
    <s v="Renewal"/>
    <m/>
    <d v="2020-01-22T00:00:00"/>
    <n v="35112"/>
    <n v="0"/>
    <n v="0"/>
  </r>
  <r>
    <n v="3"/>
    <s v="Animesh Rawat"/>
    <s v="Ahmedabad"/>
    <s v="Marine"/>
    <x v="0"/>
    <n v="15048"/>
    <d v="2019-10-27T00:00:00"/>
    <s v="Brokerage"/>
    <s v="Renewal"/>
    <m/>
    <d v="2020-01-22T00:00:00"/>
    <n v="15048"/>
    <n v="0"/>
    <n v="0"/>
  </r>
  <r>
    <n v="12"/>
    <s v="Shivani Sharma"/>
    <s v="Ahmedabad"/>
    <s v="Global Client Network (GNB Inward)"/>
    <x v="0"/>
    <n v="1072.3399999999999"/>
    <d v="2018-01-23T00:00:00"/>
    <s v="Brokerage"/>
    <s v="Inception"/>
    <m/>
    <d v="2020-01-22T00:00:00"/>
    <n v="1072.3399999999999"/>
    <n v="0"/>
    <n v="0"/>
  </r>
  <r>
    <n v="3"/>
    <s v="Animesh Rawat"/>
    <s v="Ahmedabad"/>
    <s v="Global Client Network (GNB Inward)"/>
    <x v="0"/>
    <n v="1111.77"/>
    <d v="2019-01-23T00:00:00"/>
    <s v="Brokerage"/>
    <s v="Renewal"/>
    <m/>
    <d v="2020-01-22T00:00:00"/>
    <n v="1111.77"/>
    <n v="0"/>
    <n v="0"/>
  </r>
  <r>
    <n v="3"/>
    <s v="Animesh Rawat"/>
    <s v="Ahmedabad"/>
    <s v="Global Client Network (GNB Inward)"/>
    <x v="2"/>
    <n v="27057.200000000001"/>
    <d v="2018-07-31T00:00:00"/>
    <s v="Brokerage"/>
    <s v="Inception"/>
    <m/>
    <d v="2020-01-22T00:00:00"/>
    <n v="0"/>
    <n v="0"/>
    <n v="27057.200000000001"/>
  </r>
  <r>
    <n v="3"/>
    <s v="Animesh Rawat"/>
    <s v="Ahmedabad"/>
    <s v="Global Client Network (GNB Inward)"/>
    <x v="2"/>
    <n v="87500"/>
    <d v="2019-07-31T00:00:00"/>
    <s v="Brokerage"/>
    <s v="Renewal"/>
    <m/>
    <d v="2020-01-22T00:00:00"/>
    <n v="0"/>
    <n v="0"/>
    <n v="87500"/>
  </r>
  <r>
    <n v="10"/>
    <s v="Mark"/>
    <s v="Ahmedabad"/>
    <s v="Employee Benefits (EB)"/>
    <x v="0"/>
    <n v="7647.1"/>
    <d v="2018-11-27T00:00:00"/>
    <s v="Brokerage"/>
    <s v="Inception"/>
    <m/>
    <d v="2020-01-22T00:00:00"/>
    <n v="7647.1"/>
    <n v="0"/>
    <n v="0"/>
  </r>
  <r>
    <n v="10"/>
    <s v="Mark"/>
    <s v="Ahmedabad"/>
    <s v="Employee Benefits (EB)"/>
    <x v="0"/>
    <n v="12491.85"/>
    <d v="2019-11-27T00:00:00"/>
    <s v="Brokerage"/>
    <s v="Renewal"/>
    <m/>
    <d v="2020-01-22T00:00:00"/>
    <n v="12491.85"/>
    <n v="0"/>
    <n v="0"/>
  </r>
  <r>
    <n v="10"/>
    <s v="Mark"/>
    <s v="Ahmedabad"/>
    <s v="Employee Benefits (EB)"/>
    <x v="0"/>
    <n v="30620.9"/>
    <d v="2018-11-27T00:00:00"/>
    <s v="Brokerage"/>
    <s v="Inception"/>
    <m/>
    <d v="2020-01-22T00:00:00"/>
    <n v="30620.9"/>
    <n v="0"/>
    <n v="0"/>
  </r>
  <r>
    <n v="10"/>
    <s v="Mark"/>
    <s v="Ahmedabad"/>
    <s v="Employee Benefits (EB)"/>
    <x v="0"/>
    <n v="61342.1"/>
    <d v="2019-11-27T00:00:00"/>
    <s v="Brokerage"/>
    <s v="Renewal"/>
    <m/>
    <d v="2020-01-22T00:00:00"/>
    <n v="61342.1"/>
    <n v="0"/>
    <n v="0"/>
  </r>
  <r>
    <n v="3"/>
    <s v="Animesh Rawat"/>
    <s v="Ahmedabad"/>
    <s v="Global Client Network (GNB Inward)"/>
    <x v="0"/>
    <n v="3125"/>
    <d v="2018-04-13T00:00:00"/>
    <s v="Brokerage"/>
    <s v="Inception"/>
    <m/>
    <d v="2020-01-22T00:00:00"/>
    <n v="3125"/>
    <n v="0"/>
    <n v="0"/>
  </r>
  <r>
    <n v="3"/>
    <s v="Animesh Rawat"/>
    <s v="Ahmedabad"/>
    <s v="Global Client Network (GNB Inward)"/>
    <x v="0"/>
    <n v="62714.03"/>
    <d v="2017-10-27T00:00:00"/>
    <s v="Brokerage"/>
    <s v="Inception"/>
    <m/>
    <d v="2020-01-22T00:00:00"/>
    <n v="62714.03"/>
    <n v="0"/>
    <n v="0"/>
  </r>
  <r>
    <n v="3"/>
    <s v="Animesh Rawat"/>
    <s v="Ahmedabad"/>
    <s v="Global Client Network (GNB Inward)"/>
    <x v="0"/>
    <n v="85800"/>
    <d v="2018-10-27T00:00:00"/>
    <s v="Brokerage"/>
    <s v="Endorsement"/>
    <m/>
    <d v="2020-01-22T00:00:00"/>
    <n v="85800"/>
    <n v="0"/>
    <n v="0"/>
  </r>
  <r>
    <n v="3"/>
    <s v="Animesh Rawat"/>
    <s v="Ahmedabad"/>
    <s v="Global Client Network (GNB Inward)"/>
    <x v="0"/>
    <n v="21450"/>
    <d v="2018-10-27T00:00:00"/>
    <s v="Brokerage"/>
    <s v="Endorsement"/>
    <m/>
    <d v="2020-01-22T00:00:00"/>
    <n v="21450"/>
    <n v="0"/>
    <n v="0"/>
  </r>
  <r>
    <n v="3"/>
    <s v="Animesh Rawat"/>
    <s v="Ahmedabad"/>
    <s v="Global Client Network (GNB Inward)"/>
    <x v="0"/>
    <n v="71765.36"/>
    <d v="2019-10-26T00:00:00"/>
    <s v="Brokerage "/>
    <s v="Endorsement"/>
    <m/>
    <d v="2020-01-22T00:00:00"/>
    <n v="71765.36"/>
    <n v="0"/>
    <n v="0"/>
  </r>
  <r>
    <n v="3"/>
    <s v="Animesh Rawat"/>
    <s v="Ahmedabad"/>
    <s v="Global Client Network (GNB Inward)"/>
    <x v="0"/>
    <n v="17941.34"/>
    <d v="2019-10-26T00:00:00"/>
    <s v="Brokerage "/>
    <s v="Endorsement"/>
    <m/>
    <d v="2020-01-22T00:00:00"/>
    <n v="17941.34"/>
    <n v="0"/>
    <n v="0"/>
  </r>
  <r>
    <n v="6"/>
    <s v="Ketan Jain"/>
    <s v="Ahmedabad"/>
    <s v="Employee Benefits (EB)"/>
    <x v="1"/>
    <n v="44999.85"/>
    <d v="2020-02-21T00:00:00"/>
    <s v="Brokerage"/>
    <s v="Inception"/>
    <m/>
    <d v="2020-01-22T00:00:00"/>
    <n v="0"/>
    <n v="44999.85"/>
    <n v="0"/>
  </r>
  <r>
    <n v="13"/>
    <s v="Vididt Saha"/>
    <s v="Ahmedabad"/>
    <s v="Liability"/>
    <x v="2"/>
    <n v="47500"/>
    <d v="2019-09-30T00:00:00"/>
    <s v="Brokerage"/>
    <s v="Inception"/>
    <m/>
    <d v="2020-01-22T00:00:00"/>
    <n v="0"/>
    <n v="0"/>
    <n v="47500"/>
  </r>
  <r>
    <n v="13"/>
    <s v="Vididt Saha"/>
    <s v="Ahmedabad"/>
    <s v="Liability"/>
    <x v="2"/>
    <n v="6183.87"/>
    <d v="2019-02-06T00:00:00"/>
    <s v="Brokerage"/>
    <s v="Inception"/>
    <m/>
    <d v="2020-01-22T00:00:00"/>
    <n v="0"/>
    <n v="0"/>
    <n v="6183.87"/>
  </r>
  <r>
    <n v="13"/>
    <s v="Vididt Saha"/>
    <s v="Ahmedabad"/>
    <s v="Liability"/>
    <x v="2"/>
    <n v="6183.87"/>
    <d v="2019-08-07T00:00:00"/>
    <s v="Brokerage"/>
    <s v="Renewal"/>
    <m/>
    <d v="2020-01-22T00:00:00"/>
    <n v="0"/>
    <n v="0"/>
    <n v="6183.87"/>
  </r>
  <r>
    <n v="2"/>
    <s v="Abhinav Shivam"/>
    <s v="Ahmedabad"/>
    <s v="Liability"/>
    <x v="1"/>
    <n v="13200"/>
    <d v="2019-11-08T00:00:00"/>
    <s v="Brokerage"/>
    <s v="Inception"/>
    <m/>
    <d v="2020-01-22T00:00:00"/>
    <n v="0"/>
    <n v="13200"/>
    <n v="0"/>
  </r>
  <r>
    <n v="2"/>
    <s v="Abhinav Shivam"/>
    <s v="Ahmedabad"/>
    <s v="Small Medium Enterpries (SME)"/>
    <x v="1"/>
    <n v="16258"/>
    <d v="2019-02-22T00:00:00"/>
    <s v="Brokerage"/>
    <s v="Inception"/>
    <m/>
    <d v="2020-01-22T00:00:00"/>
    <n v="0"/>
    <n v="16258"/>
    <n v="0"/>
  </r>
  <r>
    <n v="2"/>
    <s v="Abhinav Shivam"/>
    <s v="Ahmedabad"/>
    <s v="Small Medium Enterpries (SME)"/>
    <x v="1"/>
    <n v="8227.7900000000009"/>
    <d v="2019-02-28T00:00:00"/>
    <s v="Brokerage"/>
    <s v="Endorsement"/>
    <m/>
    <d v="2020-01-22T00:00:00"/>
    <n v="0"/>
    <n v="8227.7900000000009"/>
    <n v="0"/>
  </r>
  <r>
    <n v="2"/>
    <s v="Abhinav Shivam"/>
    <s v="Ahmedabad"/>
    <s v="Small Medium Enterpries (SME)"/>
    <x v="1"/>
    <n v="2925.72"/>
    <d v="2019-06-12T00:00:00"/>
    <s v="Brokerage "/>
    <s v="Endorsement"/>
    <m/>
    <d v="2020-01-22T00:00:00"/>
    <n v="0"/>
    <n v="2925.72"/>
    <n v="0"/>
  </r>
  <r>
    <n v="2"/>
    <s v="Abhinav Shivam"/>
    <s v="Ahmedabad"/>
    <s v="Small Medium Enterpries (SME)"/>
    <x v="1"/>
    <n v="2925.72"/>
    <d v="2019-06-12T00:00:00"/>
    <s v="Brokerage "/>
    <s v="Endorsement"/>
    <m/>
    <d v="2020-01-22T00:00:00"/>
    <n v="0"/>
    <n v="2925.72"/>
    <n v="0"/>
  </r>
  <r>
    <n v="2"/>
    <s v="Abhinav Shivam"/>
    <s v="Ahmedabad"/>
    <s v="Small Medium Enterpries (SME)"/>
    <x v="1"/>
    <n v="5240.78"/>
    <d v="2019-07-12T00:00:00"/>
    <s v="Brokerage "/>
    <s v="Endorsement"/>
    <m/>
    <d v="2020-01-22T00:00:00"/>
    <n v="0"/>
    <n v="5240.78"/>
    <n v="0"/>
  </r>
  <r>
    <n v="2"/>
    <s v="Abhinav Shivam"/>
    <s v="Ahmedabad"/>
    <s v="Small Medium Enterpries (SME)"/>
    <x v="1"/>
    <n v="17232.75"/>
    <d v="2019-11-08T00:00:00"/>
    <s v="Brokerage"/>
    <s v="Inception"/>
    <m/>
    <d v="2020-01-22T00:00:00"/>
    <n v="0"/>
    <n v="17232.75"/>
    <n v="0"/>
  </r>
  <r>
    <n v="2"/>
    <s v="Abhinav Shivam"/>
    <s v="Ahmedabad"/>
    <s v="Liability"/>
    <x v="1"/>
    <n v="6250"/>
    <d v="2019-11-08T00:00:00"/>
    <s v="Brokerage"/>
    <s v="Inception"/>
    <m/>
    <d v="2020-01-22T00:00:00"/>
    <n v="0"/>
    <n v="6250"/>
    <n v="0"/>
  </r>
  <r>
    <n v="2"/>
    <s v="Abhinav Shivam"/>
    <s v="Ahmedabad"/>
    <s v="Small Medium Enterpries (SME)"/>
    <x v="1"/>
    <n v="72138.929999999993"/>
    <d v="2019-09-08T00:00:00"/>
    <s v="Brokerage"/>
    <s v="Inception"/>
    <m/>
    <d v="2020-01-22T00:00:00"/>
    <n v="0"/>
    <n v="72138.929999999993"/>
    <n v="0"/>
  </r>
  <r>
    <n v="2"/>
    <s v="Abhinav Shivam"/>
    <s v="Ahmedabad"/>
    <s v="Small Medium Enterpries (SME)"/>
    <x v="1"/>
    <n v="43032.54"/>
    <d v="2019-09-08T00:00:00"/>
    <s v="Brokerage"/>
    <s v="Inception"/>
    <m/>
    <d v="2020-01-22T00:00:00"/>
    <n v="0"/>
    <n v="43032.54"/>
    <n v="0"/>
  </r>
  <r>
    <n v="2"/>
    <s v="Abhinav Shivam"/>
    <s v="Ahmedabad"/>
    <s v="Property / BI"/>
    <x v="1"/>
    <n v="11550"/>
    <d v="2019-09-08T00:00:00"/>
    <s v="Brokerage"/>
    <s v="Inception"/>
    <m/>
    <d v="2020-01-22T00:00:00"/>
    <n v="0"/>
    <n v="11550"/>
    <n v="0"/>
  </r>
  <r>
    <n v="2"/>
    <s v="Abhinav Shivam"/>
    <s v="Ahmedabad"/>
    <s v="Property / BI"/>
    <x v="1"/>
    <n v="7700"/>
    <d v="2019-09-08T00:00:00"/>
    <s v="Brokerage"/>
    <s v="Inception"/>
    <m/>
    <d v="2020-01-22T00:00:00"/>
    <n v="0"/>
    <n v="7700"/>
    <n v="0"/>
  </r>
  <r>
    <n v="2"/>
    <s v="Abhinav Shivam"/>
    <s v="Ahmedabad"/>
    <s v="Small Medium Enterpries (SME)"/>
    <x v="1"/>
    <n v="14461.25"/>
    <d v="2019-09-08T00:00:00"/>
    <s v="Brokerage"/>
    <s v="Endorsement"/>
    <m/>
    <d v="2020-01-22T00:00:00"/>
    <n v="0"/>
    <n v="14461.25"/>
    <n v="0"/>
  </r>
  <r>
    <n v="2"/>
    <s v="Abhinav Shivam"/>
    <s v="Ahmedabad"/>
    <s v="Small Medium Enterpries (SME)"/>
    <x v="1"/>
    <n v="13153.63"/>
    <d v="2019-10-10T00:00:00"/>
    <s v="Brokerage "/>
    <s v="Endorsement"/>
    <m/>
    <d v="2020-01-22T00:00:00"/>
    <n v="0"/>
    <n v="13153.63"/>
    <n v="0"/>
  </r>
  <r>
    <n v="13"/>
    <s v="Vididt Saha"/>
    <s v="Ahmedabad"/>
    <s v="Construction, Power &amp; Infrastructure"/>
    <x v="1"/>
    <n v="0"/>
    <d v="2018-04-04T00:00:00"/>
    <s v="Brokerage"/>
    <s v="Lapse"/>
    <s v="OTHR â€“ Other"/>
    <d v="2020-01-22T00:00:00"/>
    <n v="0"/>
    <n v="0"/>
    <n v="0"/>
  </r>
  <r>
    <n v="13"/>
    <s v="Vididt Saha"/>
    <s v="Ahmedabad"/>
    <s v="Construction, Power &amp; Infrastructure"/>
    <x v="2"/>
    <n v="15625"/>
    <d v="2018-06-22T00:00:00"/>
    <s v="Brokerage"/>
    <s v="Lapse"/>
    <s v="MERC â€“ Merged with new combined policy"/>
    <d v="2020-01-22T00:00:00"/>
    <n v="0"/>
    <n v="0"/>
    <n v="15625"/>
  </r>
  <r>
    <n v="13"/>
    <s v="Vididt Saha"/>
    <s v="Ahmedabad"/>
    <s v="Construction, Power &amp; Infrastructure"/>
    <x v="2"/>
    <n v="134736.13"/>
    <d v="2019-04-25T00:00:00"/>
    <s v="Brokerage"/>
    <s v="Inception"/>
    <m/>
    <d v="2020-01-22T00:00:00"/>
    <n v="0"/>
    <n v="0"/>
    <n v="134736.13"/>
  </r>
  <r>
    <n v="13"/>
    <s v="Vididt Saha"/>
    <s v="Ahmedabad"/>
    <s v="Construction, Power &amp; Infrastructure"/>
    <x v="2"/>
    <n v="32584.880000000001"/>
    <d v="2019-09-11T00:00:00"/>
    <s v="Brokerage"/>
    <s v="Inception"/>
    <m/>
    <d v="2020-01-22T00:00:00"/>
    <n v="0"/>
    <n v="0"/>
    <n v="32584.880000000001"/>
  </r>
  <r>
    <n v="13"/>
    <s v="Vididt Saha"/>
    <s v="Ahmedabad"/>
    <s v="Construction, Power &amp; Infrastructure"/>
    <x v="2"/>
    <n v="8044.5"/>
    <d v="2019-09-22T00:00:00"/>
    <s v="Brokerage"/>
    <s v="Inception"/>
    <m/>
    <d v="2020-01-22T00:00:00"/>
    <n v="0"/>
    <n v="0"/>
    <n v="8044.5"/>
  </r>
  <r>
    <n v="1"/>
    <s v="Vinay"/>
    <s v="Ahmedabad"/>
    <s v="Property / BI"/>
    <x v="0"/>
    <n v="2141.5500000000002"/>
    <d v="2019-02-27T00:00:00"/>
    <s v="Brokerage"/>
    <s v="Lapse"/>
    <s v="OTHR â€“ Other"/>
    <d v="2020-01-22T00:00:00"/>
    <n v="2141.5500000000002"/>
    <n v="0"/>
    <n v="0"/>
  </r>
  <r>
    <n v="1"/>
    <s v="Vinay"/>
    <s v="Ahmedabad"/>
    <s v="Property / BI"/>
    <x v="0"/>
    <n v="2486.0700000000002"/>
    <d v="2018-02-27T00:00:00"/>
    <s v="Brokerage"/>
    <s v="Inception"/>
    <m/>
    <d v="2020-01-22T00:00:00"/>
    <n v="2486.0700000000002"/>
    <n v="0"/>
    <n v="0"/>
  </r>
  <r>
    <n v="1"/>
    <s v="Vinay"/>
    <s v="Ahmedabad"/>
    <s v="Property / BI"/>
    <x v="0"/>
    <n v="6653.1"/>
    <d v="2018-02-27T00:00:00"/>
    <s v="Brokerage"/>
    <s v="Inception"/>
    <m/>
    <d v="2020-01-22T00:00:00"/>
    <n v="6653.1"/>
    <n v="0"/>
    <n v="0"/>
  </r>
  <r>
    <n v="1"/>
    <s v="Vinay"/>
    <s v="Ahmedabad"/>
    <s v="Property / BI"/>
    <x v="0"/>
    <n v="6979.74"/>
    <d v="2019-02-27T00:00:00"/>
    <s v="Brokerage"/>
    <s v="Renewal"/>
    <m/>
    <d v="2020-01-22T00:00:00"/>
    <n v="6979.74"/>
    <n v="0"/>
    <n v="0"/>
  </r>
  <r>
    <n v="1"/>
    <s v="Vinay"/>
    <s v="Ahmedabad"/>
    <s v="Property / BI"/>
    <x v="2"/>
    <n v="2283.33"/>
    <d v="2018-02-27T00:00:00"/>
    <s v="Brokerage"/>
    <s v="Inception"/>
    <m/>
    <d v="2020-01-22T00:00:00"/>
    <n v="0"/>
    <n v="0"/>
    <n v="2283.33"/>
  </r>
  <r>
    <n v="6"/>
    <s v="Ketan Jain"/>
    <s v="Ahmedabad"/>
    <s v="Liability"/>
    <x v="1"/>
    <n v="14107.5"/>
    <d v="2019-03-30T00:00:00"/>
    <s v="Brokerage"/>
    <s v="Inception"/>
    <m/>
    <d v="2020-01-22T00:00:00"/>
    <n v="0"/>
    <n v="14107.5"/>
    <n v="0"/>
  </r>
  <r>
    <n v="1"/>
    <s v="Vinay"/>
    <s v="Ahmedabad"/>
    <s v="Property / BI"/>
    <x v="0"/>
    <n v="2535.87"/>
    <d v="2017-12-31T00:00:00"/>
    <s v="Brokerage"/>
    <s v="Inception"/>
    <m/>
    <d v="2020-01-22T00:00:00"/>
    <n v="2535.87"/>
    <n v="0"/>
    <n v="0"/>
  </r>
  <r>
    <n v="1"/>
    <s v="Vinay"/>
    <s v="Ahmedabad"/>
    <s v="Liability"/>
    <x v="0"/>
    <n v="125000"/>
    <d v="2018-01-31T00:00:00"/>
    <s v="Brokerage"/>
    <s v="Inception"/>
    <m/>
    <d v="2020-01-22T00:00:00"/>
    <n v="125000"/>
    <n v="0"/>
    <n v="0"/>
  </r>
  <r>
    <n v="1"/>
    <s v="Vinay"/>
    <s v="Ahmedabad"/>
    <s v="Liability"/>
    <x v="0"/>
    <n v="125000"/>
    <d v="2019-01-31T00:00:00"/>
    <s v="Brokerage"/>
    <s v="Renewal"/>
    <m/>
    <d v="2020-01-22T00:00:00"/>
    <n v="125000"/>
    <n v="0"/>
    <n v="0"/>
  </r>
  <r>
    <n v="1"/>
    <s v="Vinay"/>
    <s v="Ahmedabad"/>
    <s v="Liability"/>
    <x v="0"/>
    <n v="80000"/>
    <d v="2018-01-31T00:00:00"/>
    <s v="Brokerage"/>
    <s v="Inception"/>
    <m/>
    <d v="2020-01-22T00:00:00"/>
    <n v="80000"/>
    <n v="0"/>
    <n v="0"/>
  </r>
  <r>
    <n v="1"/>
    <s v="Vinay"/>
    <s v="Ahmedabad"/>
    <s v="Liability"/>
    <x v="0"/>
    <n v="320000"/>
    <d v="2018-01-31T00:00:00"/>
    <s v="Brokerage"/>
    <s v="Inception"/>
    <m/>
    <d v="2020-01-22T00:00:00"/>
    <n v="320000"/>
    <n v="0"/>
    <n v="0"/>
  </r>
  <r>
    <n v="1"/>
    <s v="Vinay"/>
    <s v="Ahmedabad"/>
    <s v="Liability"/>
    <x v="0"/>
    <n v="320000"/>
    <d v="2019-01-31T00:00:00"/>
    <s v="Brokerage"/>
    <s v="Renewal"/>
    <m/>
    <d v="2020-01-22T00:00:00"/>
    <n v="320000"/>
    <n v="0"/>
    <n v="0"/>
  </r>
  <r>
    <n v="1"/>
    <s v="Vinay"/>
    <s v="Ahmedabad"/>
    <s v="Property / BI"/>
    <x v="0"/>
    <n v="211206.7"/>
    <d v="2017-12-31T00:00:00"/>
    <s v="Brokerage"/>
    <s v="Lapse"/>
    <s v="OTHR â€“ Other"/>
    <d v="2020-01-22T00:00:00"/>
    <n v="211206.7"/>
    <n v="0"/>
    <n v="0"/>
  </r>
  <r>
    <n v="1"/>
    <s v="Vinay"/>
    <s v="Ahmedabad"/>
    <s v="Property / BI"/>
    <x v="0"/>
    <n v="275569.44"/>
    <d v="2019-03-01T00:00:00"/>
    <s v="Brokerage"/>
    <s v="Inception"/>
    <m/>
    <d v="2020-01-22T00:00:00"/>
    <n v="275569.44"/>
    <n v="0"/>
    <n v="0"/>
  </r>
  <r>
    <n v="1"/>
    <s v="Vinay"/>
    <s v="Ahmedabad"/>
    <s v="Property / BI"/>
    <x v="0"/>
    <n v="275569.44"/>
    <d v="2019-03-01T00:00:00"/>
    <s v="Brokerage"/>
    <s v="Renewal"/>
    <m/>
    <d v="2020-01-22T00:00:00"/>
    <n v="275569.44"/>
    <n v="0"/>
    <n v="0"/>
  </r>
  <r>
    <n v="1"/>
    <s v="Vinay"/>
    <s v="Ahmedabad"/>
    <s v="Marine"/>
    <x v="0"/>
    <n v="50332.73"/>
    <d v="2019-03-01T00:00:00"/>
    <s v="Brokerage"/>
    <s v="Renewal"/>
    <m/>
    <d v="2020-01-22T00:00:00"/>
    <n v="50332.73"/>
    <n v="0"/>
    <n v="0"/>
  </r>
  <r>
    <n v="1"/>
    <s v="Vinay"/>
    <s v="Ahmedabad"/>
    <s v="Marine"/>
    <x v="0"/>
    <n v="57539.3"/>
    <d v="2018-03-01T00:00:00"/>
    <s v="Brokerage"/>
    <s v="Inception"/>
    <m/>
    <d v="2020-01-22T00:00:00"/>
    <n v="57539.3"/>
    <n v="0"/>
    <n v="0"/>
  </r>
  <r>
    <n v="1"/>
    <s v="Vinay"/>
    <s v="Ahmedabad"/>
    <s v="Property / BI"/>
    <x v="0"/>
    <n v="212357.74"/>
    <d v="2018-12-14T00:00:00"/>
    <s v="Brokerage"/>
    <s v="Inception"/>
    <m/>
    <d v="2020-01-22T00:00:00"/>
    <n v="212357.74"/>
    <n v="0"/>
    <n v="0"/>
  </r>
  <r>
    <n v="1"/>
    <s v="Vinay"/>
    <s v="Ahmedabad"/>
    <s v="Liability"/>
    <x v="2"/>
    <n v="31250"/>
    <d v="2018-03-01T00:00:00"/>
    <s v="Brokerage"/>
    <s v="Inception"/>
    <m/>
    <d v="2020-01-22T00:00:00"/>
    <n v="0"/>
    <n v="0"/>
    <n v="31250"/>
  </r>
  <r>
    <n v="1"/>
    <s v="Vinay"/>
    <s v="Ahmedabad"/>
    <s v="Liability"/>
    <x v="0"/>
    <n v="43750"/>
    <d v="2018-03-01T00:00:00"/>
    <s v="Brokerage"/>
    <s v="Inception"/>
    <m/>
    <d v="2020-01-22T00:00:00"/>
    <n v="43750"/>
    <n v="0"/>
    <n v="0"/>
  </r>
  <r>
    <n v="1"/>
    <s v="Vinay"/>
    <s v="Ahmedabad"/>
    <s v="Liability"/>
    <x v="2"/>
    <n v="75000"/>
    <d v="2018-03-01T00:00:00"/>
    <s v="Brokerage"/>
    <s v="Inception"/>
    <m/>
    <d v="2020-01-22T00:00:00"/>
    <n v="0"/>
    <n v="0"/>
    <n v="75000"/>
  </r>
  <r>
    <n v="1"/>
    <s v="Vinay"/>
    <s v="Ahmedabad"/>
    <s v="Liability"/>
    <x v="2"/>
    <n v="31250"/>
    <d v="2019-03-01T00:00:00"/>
    <s v="Brokerage"/>
    <s v="Renewal"/>
    <m/>
    <d v="2020-01-22T00:00:00"/>
    <n v="0"/>
    <n v="0"/>
    <n v="31250"/>
  </r>
  <r>
    <n v="1"/>
    <s v="Vinay"/>
    <s v="Ahmedabad"/>
    <s v="Liability"/>
    <x v="0"/>
    <n v="43750"/>
    <d v="2019-03-01T00:00:00"/>
    <s v="Brokerage"/>
    <s v="Renewal"/>
    <m/>
    <d v="2020-01-22T00:00:00"/>
    <n v="43750"/>
    <n v="0"/>
    <n v="0"/>
  </r>
  <r>
    <n v="1"/>
    <s v="Vinay"/>
    <s v="Ahmedabad"/>
    <s v="Liability"/>
    <x v="2"/>
    <n v="75000"/>
    <d v="2019-03-01T00:00:00"/>
    <s v="Brokerage"/>
    <s v="Renewal"/>
    <m/>
    <d v="2020-01-22T00:00:00"/>
    <n v="0"/>
    <n v="0"/>
    <n v="75000"/>
  </r>
  <r>
    <n v="1"/>
    <s v="Vinay"/>
    <s v="Ahmedabad"/>
    <s v="Liability"/>
    <x v="2"/>
    <n v="23125"/>
    <d v="2018-02-11T00:00:00"/>
    <s v="Brokerage"/>
    <s v="Inception"/>
    <m/>
    <d v="2020-01-22T00:00:00"/>
    <n v="0"/>
    <n v="0"/>
    <n v="23125"/>
  </r>
  <r>
    <n v="1"/>
    <s v="Vinay"/>
    <s v="Ahmedabad"/>
    <s v="Liability"/>
    <x v="2"/>
    <n v="21875"/>
    <d v="2019-02-11T00:00:00"/>
    <s v="Brokerage"/>
    <s v="Renewal"/>
    <m/>
    <d v="2020-01-22T00:00:00"/>
    <n v="0"/>
    <n v="0"/>
    <n v="21875"/>
  </r>
  <r>
    <n v="1"/>
    <s v="Vinay"/>
    <s v="Ahmedabad"/>
    <s v="Liability"/>
    <x v="2"/>
    <n v="47500"/>
    <d v="2018-08-20T00:00:00"/>
    <s v="Brokerage"/>
    <s v="Inception"/>
    <m/>
    <d v="2020-01-22T00:00:00"/>
    <n v="0"/>
    <n v="0"/>
    <n v="47500"/>
  </r>
  <r>
    <n v="1"/>
    <s v="Vinay"/>
    <s v="Ahmedabad"/>
    <s v="Property / BI"/>
    <x v="0"/>
    <n v="7632.55"/>
    <d v="2017-12-31T00:00:00"/>
    <s v="Brokerage"/>
    <s v="Inception"/>
    <m/>
    <d v="2020-01-22T00:00:00"/>
    <n v="7632.55"/>
    <n v="0"/>
    <n v="0"/>
  </r>
  <r>
    <n v="1"/>
    <s v="Vinay"/>
    <s v="Ahmedabad"/>
    <s v="Property / BI"/>
    <x v="0"/>
    <n v="2563.13"/>
    <d v="2018-12-14T00:00:00"/>
    <s v="Brokerage"/>
    <s v="Inception"/>
    <m/>
    <d v="2020-01-22T00:00:00"/>
    <n v="2563.13"/>
    <n v="0"/>
    <n v="0"/>
  </r>
  <r>
    <n v="12"/>
    <s v="Shivani Sharma"/>
    <s v="Ahmedabad"/>
    <s v="Global Client Network (GNB Inward)"/>
    <x v="0"/>
    <n v="8269.74"/>
    <d v="2018-06-23T00:00:00"/>
    <s v="Brokerage"/>
    <s v="Endorsement"/>
    <m/>
    <d v="2020-01-22T00:00:00"/>
    <n v="8269.74"/>
    <n v="0"/>
    <n v="0"/>
  </r>
  <r>
    <n v="12"/>
    <s v="Shivani Sharma"/>
    <s v="Ahmedabad"/>
    <s v="Global Client Network (GNB Inward)"/>
    <x v="0"/>
    <n v="8269.74"/>
    <d v="2018-06-23T00:00:00"/>
    <s v="Brokerage"/>
    <s v="Endorsement"/>
    <m/>
    <d v="2020-01-22T00:00:00"/>
    <n v="8269.74"/>
    <n v="0"/>
    <n v="0"/>
  </r>
  <r>
    <n v="12"/>
    <s v="Shivani Sharma"/>
    <s v="Ahmedabad"/>
    <s v="Global Client Network (GNB Inward)"/>
    <x v="0"/>
    <n v="5891"/>
    <d v="2019-02-04T00:00:00"/>
    <s v="Brokerage "/>
    <s v="Endorsement"/>
    <m/>
    <d v="2020-01-22T00:00:00"/>
    <n v="5891"/>
    <n v="0"/>
    <n v="0"/>
  </r>
  <r>
    <n v="12"/>
    <s v="Shivani Sharma"/>
    <s v="Ahmedabad"/>
    <s v="Global Client Network (GNB Inward)"/>
    <x v="0"/>
    <n v="5891"/>
    <d v="2019-02-04T00:00:00"/>
    <s v="Brokerage "/>
    <s v="Endorsement"/>
    <m/>
    <d v="2020-01-22T00:00:00"/>
    <n v="5891"/>
    <n v="0"/>
    <n v="0"/>
  </r>
  <r>
    <n v="12"/>
    <s v="Shivani Sharma"/>
    <s v="Ahmedabad"/>
    <s v="Global Client Network (GNB Inward)"/>
    <x v="0"/>
    <n v="2720.25"/>
    <d v="2018-06-23T00:00:00"/>
    <s v="Brokerage"/>
    <s v="Inception"/>
    <m/>
    <d v="2020-01-22T00:00:00"/>
    <n v="2720.25"/>
    <n v="0"/>
    <n v="0"/>
  </r>
  <r>
    <n v="12"/>
    <s v="Shivani Sharma"/>
    <s v="Ahmedabad"/>
    <s v="Global Client Network (GNB Inward)"/>
    <x v="0"/>
    <n v="375"/>
    <d v="2018-06-23T00:00:00"/>
    <s v="Brokerage"/>
    <s v="Inception"/>
    <m/>
    <d v="2020-01-22T00:00:00"/>
    <n v="375"/>
    <n v="0"/>
    <n v="0"/>
  </r>
  <r>
    <n v="3"/>
    <s v="Animesh Rawat"/>
    <s v="Ahmedabad"/>
    <s v="Global Client Network (GNB Inward)"/>
    <x v="0"/>
    <n v="15047.5"/>
    <d v="2019-06-23T00:00:00"/>
    <s v="Brokerage"/>
    <s v="Renewal"/>
    <m/>
    <d v="2020-01-22T00:00:00"/>
    <n v="15047.5"/>
    <n v="0"/>
    <n v="0"/>
  </r>
  <r>
    <n v="3"/>
    <s v="Animesh Rawat"/>
    <s v="Ahmedabad"/>
    <s v="Global Client Network (GNB Inward)"/>
    <x v="0"/>
    <n v="2852.5"/>
    <d v="2019-06-23T00:00:00"/>
    <s v="Brokerage"/>
    <s v="Renewal"/>
    <m/>
    <d v="2020-01-22T00:00:00"/>
    <n v="2852.5"/>
    <n v="0"/>
    <n v="0"/>
  </r>
  <r>
    <n v="3"/>
    <s v="Animesh Rawat"/>
    <s v="Ahmedabad"/>
    <s v="Global Client Network (GNB Inward)"/>
    <x v="0"/>
    <n v="495"/>
    <d v="2019-06-23T00:00:00"/>
    <s v="Brokerage"/>
    <s v="Renewal"/>
    <m/>
    <d v="2020-01-22T00:00:00"/>
    <n v="495"/>
    <n v="0"/>
    <n v="0"/>
  </r>
  <r>
    <n v="10"/>
    <s v="Mark"/>
    <s v="Ahmedabad"/>
    <s v="Employee Benefits (EB)"/>
    <x v="0"/>
    <n v="9294.35"/>
    <d v="2019-04-25T00:00:00"/>
    <s v="Brokerage"/>
    <s v="Inception"/>
    <m/>
    <d v="2020-01-22T00:00:00"/>
    <n v="9294.35"/>
    <n v="0"/>
    <n v="0"/>
  </r>
  <r>
    <n v="12"/>
    <s v="Shivani Sharma"/>
    <s v="Ahmedabad"/>
    <s v="Global Client Network (GNB Inward)"/>
    <x v="0"/>
    <n v="2440.25"/>
    <d v="2018-06-23T00:00:00"/>
    <s v="Brokerage"/>
    <s v="Inception"/>
    <m/>
    <d v="2020-01-22T00:00:00"/>
    <n v="2440.25"/>
    <n v="0"/>
    <n v="0"/>
  </r>
  <r>
    <n v="3"/>
    <s v="Animesh Rawat"/>
    <s v="Ahmedabad"/>
    <s v="Global Client Network (GNB Inward)"/>
    <x v="0"/>
    <n v="1412.55"/>
    <d v="2019-06-23T00:00:00"/>
    <s v="Brokerage"/>
    <s v="Renewal"/>
    <m/>
    <d v="2020-01-22T00:00:00"/>
    <n v="1412.55"/>
    <n v="0"/>
    <n v="0"/>
  </r>
  <r>
    <n v="10"/>
    <s v="Mark"/>
    <s v="Ahmedabad"/>
    <s v="Employee Benefits (EB)"/>
    <x v="0"/>
    <n v="63750"/>
    <d v="2019-04-24T00:00:00"/>
    <s v="Brokerage"/>
    <s v="Endorsement"/>
    <m/>
    <d v="2020-01-22T00:00:00"/>
    <n v="63750"/>
    <n v="0"/>
    <n v="0"/>
  </r>
  <r>
    <n v="10"/>
    <s v="Mark"/>
    <s v="Ahmedabad"/>
    <s v="Employee Benefits (EB)"/>
    <x v="0"/>
    <n v="3098.63"/>
    <d v="2019-07-13T00:00:00"/>
    <s v="Brokerage "/>
    <s v="Endorsement"/>
    <m/>
    <d v="2020-01-22T00:00:00"/>
    <n v="3098.63"/>
    <n v="0"/>
    <n v="0"/>
  </r>
  <r>
    <n v="10"/>
    <s v="Mark"/>
    <s v="Ahmedabad"/>
    <s v="Employee Benefits (EB)"/>
    <x v="0"/>
    <n v="1747.2"/>
    <d v="2019-07-17T00:00:00"/>
    <s v="Brokerage "/>
    <s v="Endorsement"/>
    <m/>
    <d v="2020-01-22T00:00:00"/>
    <n v="1747.2"/>
    <n v="0"/>
    <n v="0"/>
  </r>
  <r>
    <n v="10"/>
    <s v="Mark"/>
    <s v="Ahmedabad"/>
    <s v="Employee Benefits (EB)"/>
    <x v="0"/>
    <n v="2458.58"/>
    <d v="2019-05-14T00:00:00"/>
    <s v="Brokerage "/>
    <s v="Endorsement"/>
    <m/>
    <d v="2020-01-22T00:00:00"/>
    <n v="2458.58"/>
    <n v="0"/>
    <n v="0"/>
  </r>
  <r>
    <n v="10"/>
    <s v="Mark"/>
    <s v="Ahmedabad"/>
    <s v="Employee Benefits (EB)"/>
    <x v="0"/>
    <n v="11249.93"/>
    <d v="2018-04-01T00:00:00"/>
    <s v="Brokerage"/>
    <s v="Lapse"/>
    <s v="GMAN â€“ Global Mandate"/>
    <d v="2020-01-22T00:00:00"/>
    <n v="11249.93"/>
    <n v="0"/>
    <n v="0"/>
  </r>
  <r>
    <n v="10"/>
    <s v="Mark"/>
    <s v="Ahmedabad"/>
    <s v="Employee Benefits (EB)"/>
    <x v="0"/>
    <n v="14603.3"/>
    <d v="2018-04-01T00:00:00"/>
    <s v="Brokerage"/>
    <s v="Lapse"/>
    <s v="GMAN â€“ Global Mandate"/>
    <d v="2020-01-22T00:00:00"/>
    <n v="14603.3"/>
    <n v="0"/>
    <n v="0"/>
  </r>
  <r>
    <n v="10"/>
    <s v="Mark"/>
    <s v="Ahmedabad"/>
    <s v="Employee Benefits (EB)"/>
    <x v="0"/>
    <n v="28940.65"/>
    <d v="2018-06-13T00:00:00"/>
    <s v="Brokerage"/>
    <s v="Lapse"/>
    <s v="GMAN â€“ Global Mandate"/>
    <d v="2020-01-22T00:00:00"/>
    <n v="28940.65"/>
    <n v="0"/>
    <n v="0"/>
  </r>
  <r>
    <n v="10"/>
    <s v="Mark"/>
    <s v="Ahmedabad"/>
    <s v="Employee Benefits (EB)"/>
    <x v="0"/>
    <n v="146052.65"/>
    <d v="2018-04-01T00:00:00"/>
    <s v="Brokerage"/>
    <s v="Lapse"/>
    <s v="GMAN â€“ Global Mandate"/>
    <d v="2020-01-22T00:00:00"/>
    <n v="146052.65"/>
    <n v="0"/>
    <n v="0"/>
  </r>
  <r>
    <n v="1"/>
    <s v="Vinay"/>
    <s v="Ahmedabad"/>
    <s v="Liability"/>
    <x v="0"/>
    <n v="25000"/>
    <d v="2019-05-02T00:00:00"/>
    <s v="Brokerage"/>
    <s v="Inception"/>
    <m/>
    <d v="2020-01-22T00:00:00"/>
    <n v="25000"/>
    <n v="0"/>
    <n v="0"/>
  </r>
  <r>
    <n v="13"/>
    <s v="Vididt Saha"/>
    <s v="Ahmedabad"/>
    <s v="Employee Benefits (EB)"/>
    <x v="1"/>
    <n v="1148.93"/>
    <d v="2019-02-16T00:00:00"/>
    <s v="Brokerage"/>
    <s v="Inception"/>
    <m/>
    <d v="2020-01-22T00:00:00"/>
    <n v="0"/>
    <n v="1148.93"/>
    <n v="0"/>
  </r>
  <r>
    <n v="13"/>
    <s v="Vididt Saha"/>
    <s v="Ahmedabad"/>
    <s v="Employee Benefits (EB)"/>
    <x v="1"/>
    <n v="58300"/>
    <d v="2019-02-16T00:00:00"/>
    <s v="Brokerage"/>
    <s v="Inception"/>
    <m/>
    <d v="2020-01-22T00:00:00"/>
    <n v="0"/>
    <n v="58300"/>
    <n v="0"/>
  </r>
  <r>
    <n v="12"/>
    <s v="Shivani Sharma"/>
    <s v="Ahmedabad"/>
    <s v="Global Client Network (GNB Inward)"/>
    <x v="0"/>
    <n v="6250"/>
    <d v="2018-02-24T00:00:00"/>
    <s v="Brokerage"/>
    <s v="Inception"/>
    <m/>
    <d v="2020-01-22T00:00:00"/>
    <n v="6250"/>
    <n v="0"/>
    <n v="0"/>
  </r>
  <r>
    <n v="3"/>
    <s v="Animesh Rawat"/>
    <s v="Ahmedabad"/>
    <s v="Global Client Network (GNB Inward)"/>
    <x v="0"/>
    <n v="6250"/>
    <d v="2019-02-24T00:00:00"/>
    <s v="Brokerage"/>
    <s v="Renewal"/>
    <m/>
    <d v="2020-01-22T00:00:00"/>
    <n v="6250"/>
    <n v="0"/>
    <n v="0"/>
  </r>
  <r>
    <n v="12"/>
    <s v="Shivani Sharma"/>
    <s v="Ahmedabad"/>
    <s v="Global Client Network (GNB Inward)"/>
    <x v="0"/>
    <n v="12500"/>
    <d v="2018-02-26T00:00:00"/>
    <s v="Brokerage"/>
    <s v="Inception"/>
    <m/>
    <d v="2020-01-22T00:00:00"/>
    <n v="12500"/>
    <n v="0"/>
    <n v="0"/>
  </r>
  <r>
    <n v="3"/>
    <s v="Animesh Rawat"/>
    <s v="Ahmedabad"/>
    <s v="Global Client Network (GNB Inward)"/>
    <x v="0"/>
    <n v="12500"/>
    <d v="2019-02-26T00:00:00"/>
    <s v="Brokerage"/>
    <s v="Renewal"/>
    <m/>
    <d v="2020-01-22T00:00:00"/>
    <n v="12500"/>
    <n v="0"/>
    <n v="0"/>
  </r>
  <r>
    <n v="3"/>
    <s v="Animesh Rawat"/>
    <s v="Ahmedabad"/>
    <s v="Global Client Network (GNB Inward)"/>
    <x v="2"/>
    <n v="2645.75"/>
    <d v="2019-03-11T00:00:00"/>
    <s v="Brokerage"/>
    <s v="Inception"/>
    <m/>
    <d v="2020-01-22T00:00:00"/>
    <n v="0"/>
    <n v="0"/>
    <n v="2645.75"/>
  </r>
  <r>
    <n v="1"/>
    <s v="Vinay"/>
    <s v="Ahmedabad"/>
    <s v="Property / BI"/>
    <x v="1"/>
    <n v="2939.29"/>
    <d v="2018-02-27T00:00:00"/>
    <s v="Brokerage"/>
    <s v="Inception"/>
    <m/>
    <d v="2020-01-22T00:00:00"/>
    <n v="0"/>
    <n v="2939.29"/>
    <n v="0"/>
  </r>
  <r>
    <n v="1"/>
    <s v="Vinay"/>
    <s v="Ahmedabad"/>
    <s v="Property / BI"/>
    <x v="0"/>
    <n v="5207.66"/>
    <d v="2018-02-27T00:00:00"/>
    <s v="Brokerage"/>
    <s v="Inception"/>
    <m/>
    <d v="2020-01-22T00:00:00"/>
    <n v="5207.66"/>
    <n v="0"/>
    <n v="0"/>
  </r>
  <r>
    <n v="1"/>
    <s v="Vinay"/>
    <s v="Ahmedabad"/>
    <s v="Property / BI"/>
    <x v="0"/>
    <n v="5601.1"/>
    <d v="2019-02-27T00:00:00"/>
    <s v="Brokerage"/>
    <s v="Renewal"/>
    <m/>
    <d v="2020-01-22T00:00:00"/>
    <n v="5601.1"/>
    <n v="0"/>
    <n v="0"/>
  </r>
  <r>
    <n v="1"/>
    <s v="Vinay"/>
    <s v="Ahmedabad"/>
    <s v="Property / BI"/>
    <x v="2"/>
    <n v="1972.37"/>
    <d v="2018-02-27T00:00:00"/>
    <s v="Brokerage"/>
    <s v="Inception"/>
    <m/>
    <d v="2020-01-22T00:00:00"/>
    <n v="0"/>
    <n v="0"/>
    <n v="1972.37"/>
  </r>
  <r>
    <n v="1"/>
    <s v="Vinay"/>
    <s v="Ahmedabad"/>
    <s v="Property / BI"/>
    <x v="2"/>
    <n v="2141.5500000000002"/>
    <d v="2019-02-27T00:00:00"/>
    <s v="Brokerage"/>
    <s v="Renewal"/>
    <m/>
    <d v="2020-01-22T00:00:00"/>
    <n v="0"/>
    <n v="0"/>
    <n v="2141.5500000000002"/>
  </r>
  <r>
    <n v="1"/>
    <s v="Vinay"/>
    <s v="Ahmedabad"/>
    <s v="Property / BI"/>
    <x v="0"/>
    <n v="3136.39"/>
    <d v="2019-03-02T00:00:00"/>
    <s v="Brokerage"/>
    <s v="Renewal"/>
    <m/>
    <d v="2020-01-22T00:00:00"/>
    <n v="3136.39"/>
    <n v="0"/>
    <n v="0"/>
  </r>
  <r>
    <n v="1"/>
    <s v="Vinay"/>
    <s v="Ahmedabad"/>
    <s v="Small Medium Enterpries (SME)"/>
    <x v="0"/>
    <n v="35127.9"/>
    <d v="2019-11-15T00:00:00"/>
    <s v="Brokerage"/>
    <s v="Inception"/>
    <m/>
    <d v="2020-01-22T00:00:00"/>
    <n v="35127.9"/>
    <n v="0"/>
    <n v="0"/>
  </r>
  <r>
    <n v="11"/>
    <s v="Raju Kumar"/>
    <s v="Ahmedabad"/>
    <s v="Construction, Power &amp; Infrastructure"/>
    <x v="2"/>
    <n v="18229.13"/>
    <d v="2019-03-12T00:00:00"/>
    <s v="Brokerage"/>
    <s v="Inception"/>
    <m/>
    <d v="2020-01-22T00:00:00"/>
    <n v="0"/>
    <n v="0"/>
    <n v="18229.13"/>
  </r>
  <r>
    <n v="11"/>
    <s v="Raju Kumar"/>
    <s v="Ahmedabad"/>
    <s v="Liability"/>
    <x v="2"/>
    <n v="6158.75"/>
    <d v="2018-03-16T00:00:00"/>
    <s v="Brokerage"/>
    <s v="Inception"/>
    <m/>
    <d v="2020-01-22T00:00:00"/>
    <n v="0"/>
    <n v="0"/>
    <n v="6158.75"/>
  </r>
  <r>
    <n v="1"/>
    <s v="Vinay"/>
    <s v="Ahmedabad"/>
    <s v="Marine"/>
    <x v="2"/>
    <n v="825"/>
    <d v="2018-01-22T00:00:00"/>
    <s v="Brokerage"/>
    <s v="Inception"/>
    <m/>
    <d v="2020-01-22T00:00:00"/>
    <n v="0"/>
    <n v="0"/>
    <n v="825"/>
  </r>
  <r>
    <n v="9"/>
    <s v="Manish Sharma"/>
    <s v="Ahmedabad"/>
    <s v="Property / BI"/>
    <x v="0"/>
    <n v="8452.1299999999992"/>
    <d v="2018-02-20T00:00:00"/>
    <s v="Brokerage"/>
    <s v="Inception"/>
    <m/>
    <d v="2020-01-22T00:00:00"/>
    <n v="8452.1299999999992"/>
    <n v="0"/>
    <n v="0"/>
  </r>
  <r>
    <n v="9"/>
    <s v="Manish Sharma"/>
    <s v="Ahmedabad"/>
    <s v="Property / BI"/>
    <x v="2"/>
    <n v="7475"/>
    <d v="2019-01-01T00:00:00"/>
    <s v="Brokerage"/>
    <s v="Inception"/>
    <m/>
    <d v="2020-01-22T00:00:00"/>
    <n v="0"/>
    <n v="0"/>
    <n v="7475"/>
  </r>
  <r>
    <n v="9"/>
    <s v="Manish Sharma"/>
    <s v="Ahmedabad"/>
    <s v="Property / BI"/>
    <x v="2"/>
    <n v="15563.87"/>
    <d v="2019-02-11T00:00:00"/>
    <s v="Brokerage"/>
    <s v="Inception"/>
    <m/>
    <d v="2020-01-22T00:00:00"/>
    <n v="0"/>
    <n v="0"/>
    <n v="15563.87"/>
  </r>
  <r>
    <n v="9"/>
    <s v="Manish Sharma"/>
    <s v="Ahmedabad"/>
    <s v="Employee Benefits (EB)"/>
    <x v="2"/>
    <n v="2739.83"/>
    <d v="2018-11-28T00:00:00"/>
    <s v="Brokerage"/>
    <s v="Inception"/>
    <m/>
    <d v="2020-01-22T00:00:00"/>
    <n v="0"/>
    <n v="0"/>
    <n v="2739.83"/>
  </r>
  <r>
    <n v="9"/>
    <s v="Manish Sharma"/>
    <s v="Ahmedabad"/>
    <s v="Employee Benefits (EB)"/>
    <x v="0"/>
    <n v="2228.33"/>
    <d v="2018-12-29T00:00:00"/>
    <s v="Brokerage"/>
    <s v="Inception"/>
    <m/>
    <d v="2020-01-22T00:00:00"/>
    <n v="2228.33"/>
    <n v="0"/>
    <n v="0"/>
  </r>
  <r>
    <n v="9"/>
    <s v="Manish Sharma"/>
    <s v="Ahmedabad"/>
    <s v="Property / BI"/>
    <x v="0"/>
    <n v="7162.88"/>
    <d v="2019-02-20T00:00:00"/>
    <s v="Brokerage"/>
    <s v="Renewal"/>
    <m/>
    <d v="2020-01-22T00:00:00"/>
    <n v="7162.88"/>
    <n v="0"/>
    <n v="0"/>
  </r>
  <r>
    <n v="13"/>
    <s v="Vididt Saha"/>
    <s v="Ahmedabad"/>
    <s v="Property / BI"/>
    <x v="1"/>
    <n v="1569.64"/>
    <d v="2019-02-08T00:00:00"/>
    <s v="Brokerage"/>
    <s v="Inception"/>
    <m/>
    <d v="2020-01-22T00:00:00"/>
    <n v="0"/>
    <n v="1569.64"/>
    <n v="0"/>
  </r>
  <r>
    <n v="1"/>
    <s v="Vinay"/>
    <s v="Ahmedabad"/>
    <s v="Property / BI"/>
    <x v="1"/>
    <n v="2340.25"/>
    <d v="2018-03-10T00:00:00"/>
    <s v="Brokerage"/>
    <s v="Inception"/>
    <m/>
    <d v="2020-01-22T00:00:00"/>
    <n v="0"/>
    <n v="2340.25"/>
    <n v="0"/>
  </r>
  <r>
    <n v="1"/>
    <s v="Vinay"/>
    <s v="Ahmedabad"/>
    <s v="Property / BI"/>
    <x v="1"/>
    <n v="125"/>
    <d v="2018-03-10T00:00:00"/>
    <s v="Brokerage"/>
    <s v="Inception"/>
    <m/>
    <d v="2020-01-22T00:00:00"/>
    <n v="0"/>
    <n v="125"/>
    <n v="0"/>
  </r>
  <r>
    <n v="11"/>
    <s v="Raju Kumar"/>
    <s v="Ahmedabad"/>
    <s v="Liability"/>
    <x v="1"/>
    <n v="100000"/>
    <d v="2018-06-01T00:00:00"/>
    <s v="Brokerage"/>
    <s v="Endorsement"/>
    <m/>
    <d v="2020-01-22T00:00:00"/>
    <n v="0"/>
    <n v="100000"/>
    <n v="0"/>
  </r>
  <r>
    <n v="11"/>
    <s v="Raju Kumar"/>
    <s v="Ahmedabad"/>
    <s v="Liability"/>
    <x v="1"/>
    <m/>
    <d v="2018-08-03T00:00:00"/>
    <s v="Brokerage "/>
    <s v="Endorsement"/>
    <m/>
    <d v="2020-01-22T00:00:00"/>
    <n v="0"/>
    <n v="0"/>
    <n v="0"/>
  </r>
  <r>
    <n v="11"/>
    <s v="Raju Kumar"/>
    <s v="Ahmedabad"/>
    <s v="Liability"/>
    <x v="2"/>
    <n v="60025"/>
    <d v="2019-04-22T00:00:00"/>
    <s v="Brokerage"/>
    <s v="Inception"/>
    <m/>
    <d v="2020-01-22T00:00:00"/>
    <n v="0"/>
    <n v="0"/>
    <n v="60025"/>
  </r>
  <r>
    <n v="11"/>
    <s v="Raju Kumar"/>
    <s v="Ahmedabad"/>
    <s v="Liability"/>
    <x v="2"/>
    <n v="60025"/>
    <d v="2019-07-08T00:00:00"/>
    <s v="Brokerage"/>
    <s v="Inception"/>
    <m/>
    <d v="2020-01-22T00:00:00"/>
    <n v="0"/>
    <n v="0"/>
    <n v="60025"/>
  </r>
  <r>
    <n v="11"/>
    <s v="Raju Kumar"/>
    <s v="Ahmedabad"/>
    <s v="Liability"/>
    <x v="2"/>
    <n v="60025"/>
    <d v="2019-07-08T00:00:00"/>
    <s v="Brokerage"/>
    <s v="Inception"/>
    <m/>
    <d v="2020-01-22T00:00:00"/>
    <n v="0"/>
    <n v="0"/>
    <n v="60025"/>
  </r>
  <r>
    <n v="10"/>
    <s v="Mark"/>
    <s v="Ahmedabad"/>
    <s v="Employee Benefits (EB)"/>
    <x v="0"/>
    <n v="5839.35"/>
    <d v="2018-06-29T00:00:00"/>
    <s v="Brokerage"/>
    <s v="Lapse"/>
    <s v="GMAN â€“ Global Mandate"/>
    <d v="2020-01-22T00:00:00"/>
    <n v="5839.35"/>
    <n v="0"/>
    <n v="0"/>
  </r>
  <r>
    <n v="3"/>
    <s v="Animesh Rawat"/>
    <s v="Ahmedabad"/>
    <s v="Global Client Network (GNB Inward)"/>
    <x v="0"/>
    <n v="36833.85"/>
    <d v="2019-01-01T00:00:00"/>
    <s v="Brokerage"/>
    <s v="Renewal"/>
    <m/>
    <d v="2020-01-22T00:00:00"/>
    <n v="36833.85"/>
    <n v="0"/>
    <n v="0"/>
  </r>
  <r>
    <n v="3"/>
    <s v="Animesh Rawat"/>
    <s v="Ahmedabad"/>
    <s v="Global Client Network (GNB Inward)"/>
    <x v="0"/>
    <n v="6268.75"/>
    <d v="2019-06-30T00:00:00"/>
    <s v="Brokerage"/>
    <s v="Inception"/>
    <m/>
    <d v="2020-01-22T00:00:00"/>
    <n v="6268.75"/>
    <n v="0"/>
    <n v="0"/>
  </r>
  <r>
    <n v="3"/>
    <s v="Animesh Rawat"/>
    <s v="Ahmedabad"/>
    <s v="Global Client Network (GNB Inward)"/>
    <x v="0"/>
    <n v="45473.07"/>
    <d v="2019-06-30T00:00:00"/>
    <s v="Brokerage"/>
    <s v="Inception"/>
    <m/>
    <d v="2020-01-22T00:00:00"/>
    <n v="45473.07"/>
    <n v="0"/>
    <n v="0"/>
  </r>
  <r>
    <n v="3"/>
    <s v="Animesh Rawat"/>
    <s v="Ahmedabad"/>
    <s v="Global Client Network (GNB Inward)"/>
    <x v="0"/>
    <n v="9436.56"/>
    <d v="2019-06-30T00:00:00"/>
    <s v="Brokerage"/>
    <s v="Inception"/>
    <m/>
    <d v="2020-01-22T00:00:00"/>
    <n v="9436.56"/>
    <n v="0"/>
    <n v="0"/>
  </r>
  <r>
    <n v="3"/>
    <s v="Animesh Rawat"/>
    <s v="Ahmedabad"/>
    <s v="Global Client Network (GNB Inward)"/>
    <x v="0"/>
    <n v="30030.63"/>
    <d v="2019-06-30T00:00:00"/>
    <s v="Brokerage"/>
    <s v="Inception"/>
    <m/>
    <d v="2020-01-22T00:00:00"/>
    <n v="30030.63"/>
    <n v="0"/>
    <n v="0"/>
  </r>
  <r>
    <n v="1"/>
    <s v="Vinay"/>
    <s v="Ahmedabad"/>
    <s v="Marine"/>
    <x v="2"/>
    <n v="2722.5"/>
    <d v="2018-09-26T00:00:00"/>
    <s v="Brokerage"/>
    <s v="Inception"/>
    <m/>
    <d v="2020-01-22T00:00:00"/>
    <n v="0"/>
    <n v="0"/>
    <n v="2722.5"/>
  </r>
  <r>
    <n v="6"/>
    <s v="Ketan Jain"/>
    <s v="Ahmedabad"/>
    <s v="Liability"/>
    <x v="1"/>
    <n v="71875"/>
    <d v="2017-12-12T00:00:00"/>
    <s v="Brokerage"/>
    <s v="Inception"/>
    <m/>
    <d v="2020-01-22T00:00:00"/>
    <n v="0"/>
    <n v="71875"/>
    <n v="0"/>
  </r>
  <r>
    <n v="6"/>
    <s v="Ketan Jain"/>
    <s v="Ahmedabad"/>
    <s v="Liability"/>
    <x v="0"/>
    <n v="62500"/>
    <d v="2018-12-12T00:00:00"/>
    <s v="Brokerage"/>
    <s v="Renewal"/>
    <m/>
    <d v="2020-01-22T00:00:00"/>
    <n v="62500"/>
    <n v="0"/>
    <n v="0"/>
  </r>
  <r>
    <n v="6"/>
    <s v="Ketan Jain"/>
    <s v="Ahmedabad"/>
    <s v="Liability"/>
    <x v="0"/>
    <n v="84375"/>
    <d v="2018-08-01T00:00:00"/>
    <s v="Brokerage"/>
    <s v="Inception"/>
    <m/>
    <d v="2020-01-22T00:00:00"/>
    <n v="84375"/>
    <n v="0"/>
    <n v="0"/>
  </r>
  <r>
    <n v="3"/>
    <s v="Animesh Rawat"/>
    <s v="Ahmedabad"/>
    <s v="Global Client Network (GNB Inward)"/>
    <x v="1"/>
    <n v="55107.13"/>
    <d v="2017-12-01T00:00:00"/>
    <s v="Brokerage"/>
    <s v="Inception"/>
    <m/>
    <d v="2020-01-22T00:00:00"/>
    <n v="0"/>
    <n v="55107.13"/>
    <n v="0"/>
  </r>
  <r>
    <n v="12"/>
    <s v="Shivani Sharma"/>
    <s v="Ahmedabad"/>
    <s v="Global Client Network (GNB Inward)"/>
    <x v="0"/>
    <n v="231094.04"/>
    <d v="2018-12-01T00:00:00"/>
    <s v="Brokerage"/>
    <s v="Renewal"/>
    <m/>
    <d v="2020-01-22T00:00:00"/>
    <n v="231094.04"/>
    <n v="0"/>
    <n v="0"/>
  </r>
  <r>
    <n v="1"/>
    <s v="Vinay"/>
    <s v="Ahmedabad"/>
    <s v="Liability"/>
    <x v="2"/>
    <n v="943.5"/>
    <d v="2018-05-26T00:00:00"/>
    <s v="Brokerage"/>
    <s v="Inception"/>
    <m/>
    <d v="2020-01-22T00:00:00"/>
    <n v="0"/>
    <n v="0"/>
    <n v="943.5"/>
  </r>
  <r>
    <n v="1"/>
    <s v="Vinay"/>
    <s v="Ahmedabad"/>
    <s v="Liability"/>
    <x v="2"/>
    <n v="2809.13"/>
    <d v="2018-05-25T00:00:00"/>
    <s v="Brokerage"/>
    <s v="Inception"/>
    <m/>
    <d v="2020-01-22T00:00:00"/>
    <n v="0"/>
    <n v="0"/>
    <n v="2809.13"/>
  </r>
  <r>
    <n v="1"/>
    <s v="Vinay"/>
    <s v="Ahmedabad"/>
    <s v="Liability"/>
    <x v="0"/>
    <n v="2809.25"/>
    <d v="2018-05-25T00:00:00"/>
    <s v="Brokerage"/>
    <s v="Inception"/>
    <m/>
    <d v="2020-01-22T00:00:00"/>
    <n v="2809.25"/>
    <n v="0"/>
    <n v="0"/>
  </r>
  <r>
    <n v="2"/>
    <s v="Abhinav Shivam"/>
    <s v="Ahmedabad"/>
    <s v="Marine"/>
    <x v="1"/>
    <n v="20625"/>
    <d v="2019-12-02T00:00:00"/>
    <s v="Brokerage"/>
    <s v="Inception"/>
    <m/>
    <d v="2020-01-22T00:00:00"/>
    <n v="0"/>
    <n v="20625"/>
    <n v="0"/>
  </r>
  <r>
    <n v="2"/>
    <s v="Abhinav Shivam"/>
    <s v="Ahmedabad"/>
    <s v="Small Medium Enterpries (SME)"/>
    <x v="1"/>
    <n v="32683"/>
    <d v="2019-07-29T00:00:00"/>
    <s v="Brokerage"/>
    <s v="Inception"/>
    <m/>
    <d v="2020-01-22T00:00:00"/>
    <n v="0"/>
    <n v="32683"/>
    <n v="0"/>
  </r>
  <r>
    <n v="2"/>
    <s v="Abhinav Shivam"/>
    <s v="Ahmedabad"/>
    <s v="Small Medium Enterpries (SME)"/>
    <x v="1"/>
    <n v="84590.55"/>
    <d v="2019-07-29T00:00:00"/>
    <s v="Brokerage"/>
    <s v="Inception"/>
    <m/>
    <d v="2020-01-22T00:00:00"/>
    <n v="0"/>
    <n v="84590.55"/>
    <n v="0"/>
  </r>
  <r>
    <n v="2"/>
    <s v="Abhinav Shivam"/>
    <s v="Ahmedabad"/>
    <s v="Small Medium Enterpries (SME)"/>
    <x v="1"/>
    <n v="10547.63"/>
    <d v="2019-07-29T00:00:00"/>
    <s v="Brokerage"/>
    <s v="Inception"/>
    <m/>
    <d v="2020-01-22T00:00:00"/>
    <n v="0"/>
    <n v="10547.63"/>
    <n v="0"/>
  </r>
  <r>
    <n v="2"/>
    <s v="Abhinav Shivam"/>
    <s v="Ahmedabad"/>
    <s v="Liability"/>
    <x v="2"/>
    <n v="63000"/>
    <d v="2019-07-26T00:00:00"/>
    <s v="Brokerage"/>
    <s v="Inception"/>
    <m/>
    <d v="2020-01-22T00:00:00"/>
    <n v="0"/>
    <n v="0"/>
    <n v="63000"/>
  </r>
  <r>
    <n v="8"/>
    <s v="Kumar Jha"/>
    <s v="Ahmedabad"/>
    <s v="Trade Credit &amp;amp; Political Risk"/>
    <x v="0"/>
    <n v="121875"/>
    <d v="2018-07-28T00:00:00"/>
    <s v="Brokerage"/>
    <s v="Endorsement"/>
    <m/>
    <d v="2020-01-22T00:00:00"/>
    <n v="121875"/>
    <n v="0"/>
    <n v="0"/>
  </r>
  <r>
    <n v="8"/>
    <s v="Kumar Jha"/>
    <s v="Ahmedabad"/>
    <s v="Trade Credit &amp;amp; Political Risk"/>
    <x v="0"/>
    <n v="8174.5"/>
    <d v="2019-07-18T00:00:00"/>
    <s v="Brokerage "/>
    <s v="Endorsement"/>
    <m/>
    <d v="2020-01-22T00:00:00"/>
    <n v="8174.5"/>
    <n v="0"/>
    <n v="0"/>
  </r>
  <r>
    <n v="4"/>
    <s v="Gilbert"/>
    <s v="Ahmedabad"/>
    <s v="Trade Credit &amp;amp; Political Risk"/>
    <x v="0"/>
    <n v="115781.25"/>
    <d v="2019-07-28T00:00:00"/>
    <s v="Brokerage"/>
    <s v="Renewal"/>
    <m/>
    <d v="2020-01-22T00:00:00"/>
    <n v="115781.25"/>
    <n v="0"/>
    <n v="0"/>
  </r>
  <r>
    <n v="3"/>
    <s v="Animesh Rawat"/>
    <s v="Ahmedabad"/>
    <s v="Global Client Network (GNB Inward)"/>
    <x v="0"/>
    <n v="318411.5"/>
    <d v="2019-03-31T00:00:00"/>
    <s v="Brokerage"/>
    <s v="Inception"/>
    <m/>
    <d v="2020-01-22T00:00:00"/>
    <n v="318411.5"/>
    <n v="0"/>
    <n v="0"/>
  </r>
  <r>
    <n v="3"/>
    <s v="Animesh Rawat"/>
    <s v="Ahmedabad"/>
    <s v="Global Client Network (GNB Inward)"/>
    <x v="0"/>
    <n v="344794.13"/>
    <d v="2019-04-01T00:00:00"/>
    <s v="Brokerage"/>
    <s v="Renewal"/>
    <m/>
    <d v="2020-01-22T00:00:00"/>
    <n v="344794.13"/>
    <n v="0"/>
    <n v="0"/>
  </r>
  <r>
    <n v="3"/>
    <s v="Animesh Rawat"/>
    <s v="Ahmedabad"/>
    <s v="Global Client Network (GNB Inward)"/>
    <x v="0"/>
    <n v="140949.5"/>
    <d v="2018-07-10T00:00:00"/>
    <s v="Brokerage"/>
    <s v="Inception"/>
    <m/>
    <d v="2020-01-22T00:00:00"/>
    <n v="140949.5"/>
    <n v="0"/>
    <n v="0"/>
  </r>
  <r>
    <n v="3"/>
    <s v="Animesh Rawat"/>
    <s v="Ahmedabad"/>
    <s v="Global Client Network (GNB Inward)"/>
    <x v="0"/>
    <n v="460832.14"/>
    <d v="2018-01-01T00:00:00"/>
    <s v="Brokerage"/>
    <s v="Inception"/>
    <m/>
    <d v="2020-01-22T00:00:00"/>
    <n v="460832.14"/>
    <n v="0"/>
    <n v="0"/>
  </r>
  <r>
    <n v="3"/>
    <s v="Animesh Rawat"/>
    <s v="Ahmedabad"/>
    <s v="Global Client Network (GNB Inward)"/>
    <x v="0"/>
    <n v="257590.8"/>
    <d v="2019-01-01T00:00:00"/>
    <s v="Brokerage"/>
    <s v="Endorsement"/>
    <m/>
    <d v="2020-01-22T00:00:00"/>
    <n v="257590.8"/>
    <n v="0"/>
    <n v="0"/>
  </r>
  <r>
    <n v="3"/>
    <s v="Animesh Rawat"/>
    <s v="Ahmedabad"/>
    <s v="Global Client Network (GNB Inward)"/>
    <x v="0"/>
    <n v="-98802.02"/>
    <d v="2019-01-01T00:00:00"/>
    <s v="Brokerage "/>
    <s v="Endorsement"/>
    <m/>
    <d v="2020-01-22T00:00:00"/>
    <n v="-98802.02"/>
    <n v="0"/>
    <n v="0"/>
  </r>
  <r>
    <n v="3"/>
    <s v="Animesh Rawat"/>
    <s v="Ahmedabad"/>
    <s v="Global Client Network (GNB Inward)"/>
    <x v="2"/>
    <n v="338.55"/>
    <d v="2018-02-07T00:00:00"/>
    <s v="Brokerage"/>
    <s v="Inception"/>
    <m/>
    <d v="2020-01-22T00:00:00"/>
    <n v="0"/>
    <n v="0"/>
    <n v="338.55"/>
  </r>
  <r>
    <n v="3"/>
    <s v="Animesh Rawat"/>
    <s v="Ahmedabad"/>
    <s v="Global Client Network (GNB Inward)"/>
    <x v="0"/>
    <n v="40625"/>
    <d v="2019-03-31T00:00:00"/>
    <s v="Brokerage"/>
    <s v="Inception"/>
    <m/>
    <d v="2020-01-22T00:00:00"/>
    <n v="40625"/>
    <n v="0"/>
    <n v="0"/>
  </r>
  <r>
    <n v="3"/>
    <s v="Animesh Rawat"/>
    <s v="Ahmedabad"/>
    <s v="Global Client Network (GNB Inward)"/>
    <x v="0"/>
    <n v="37500"/>
    <d v="2019-04-01T00:00:00"/>
    <s v="Brokerage"/>
    <s v="Renewal"/>
    <m/>
    <d v="2020-01-22T00:00:00"/>
    <n v="37500"/>
    <n v="0"/>
    <n v="0"/>
  </r>
  <r>
    <n v="3"/>
    <s v="Animesh Rawat"/>
    <s v="Ahmedabad"/>
    <s v="Global Client Network (GNB Inward)"/>
    <x v="0"/>
    <n v="55361.599999999999"/>
    <d v="2018-01-01T00:00:00"/>
    <s v="Brokerage"/>
    <s v="Inception"/>
    <m/>
    <d v="2020-01-22T00:00:00"/>
    <n v="55361.599999999999"/>
    <n v="0"/>
    <n v="0"/>
  </r>
  <r>
    <n v="3"/>
    <s v="Animesh Rawat"/>
    <s v="Ahmedabad"/>
    <s v="Global Client Network (GNB Inward)"/>
    <x v="0"/>
    <n v="86723.5"/>
    <d v="2019-01-01T00:00:00"/>
    <s v="Brokerage"/>
    <s v="Renewal"/>
    <m/>
    <d v="2020-01-22T00:00:00"/>
    <n v="86723.5"/>
    <n v="0"/>
    <n v="0"/>
  </r>
  <r>
    <n v="3"/>
    <s v="Animesh Rawat"/>
    <s v="Ahmedabad"/>
    <s v="Global Client Network (GNB Inward)"/>
    <x v="0"/>
    <n v="21680.799999999999"/>
    <d v="2020-01-01T00:00:00"/>
    <s v="Brokerage"/>
    <s v="Renewal"/>
    <m/>
    <d v="2020-01-22T00:00:00"/>
    <n v="21680.799999999999"/>
    <n v="0"/>
    <n v="0"/>
  </r>
  <r>
    <n v="3"/>
    <s v="Animesh Rawat"/>
    <s v="Ahmedabad"/>
    <s v="Global Client Network (GNB Inward)"/>
    <x v="2"/>
    <n v="17419.13"/>
    <d v="2018-07-20T00:00:00"/>
    <s v="Brokerage"/>
    <s v="Inception"/>
    <m/>
    <d v="2020-01-22T00:00:00"/>
    <n v="0"/>
    <n v="0"/>
    <n v="17419.13"/>
  </r>
  <r>
    <n v="3"/>
    <s v="Animesh Rawat"/>
    <s v="Ahmedabad"/>
    <s v="Global Client Network (GNB Inward)"/>
    <x v="2"/>
    <n v="5165.63"/>
    <d v="2018-09-05T00:00:00"/>
    <s v="Brokerage"/>
    <s v="Inception"/>
    <m/>
    <d v="2020-01-22T00:00:00"/>
    <n v="0"/>
    <n v="0"/>
    <n v="5165.63"/>
  </r>
  <r>
    <n v="3"/>
    <s v="Animesh Rawat"/>
    <s v="Ahmedabad"/>
    <s v="Global Client Network (GNB Inward)"/>
    <x v="2"/>
    <n v="9990.15"/>
    <d v="2019-05-23T00:00:00"/>
    <s v="Brokerage"/>
    <s v="Inception"/>
    <m/>
    <d v="2020-01-22T00:00:00"/>
    <n v="0"/>
    <n v="0"/>
    <n v="9990.15"/>
  </r>
  <r>
    <n v="3"/>
    <s v="Animesh Rawat"/>
    <s v="Ahmedabad"/>
    <s v="Global Client Network (GNB Inward)"/>
    <x v="2"/>
    <n v="10625"/>
    <d v="2018-06-11T00:00:00"/>
    <s v="Brokerage"/>
    <s v="Inception"/>
    <m/>
    <d v="2020-01-22T00:00:00"/>
    <n v="0"/>
    <n v="0"/>
    <n v="10625"/>
  </r>
  <r>
    <n v="3"/>
    <s v="Animesh Rawat"/>
    <s v="Ahmedabad"/>
    <s v="Global Client Network (GNB Inward)"/>
    <x v="0"/>
    <n v="14399.88"/>
    <d v="2017-07-01T00:00:00"/>
    <s v="Brokerage"/>
    <s v="Inception"/>
    <m/>
    <d v="2020-01-22T00:00:00"/>
    <n v="14399.88"/>
    <n v="0"/>
    <n v="0"/>
  </r>
  <r>
    <n v="3"/>
    <s v="Animesh Rawat"/>
    <s v="Ahmedabad"/>
    <s v="Global Client Network (GNB Inward)"/>
    <x v="0"/>
    <n v="20165.5"/>
    <d v="2019-07-01T00:00:00"/>
    <s v="Brokerage"/>
    <s v="Renewal"/>
    <m/>
    <d v="2020-01-22T00:00:00"/>
    <n v="20165.5"/>
    <n v="0"/>
    <n v="0"/>
  </r>
  <r>
    <n v="3"/>
    <s v="Animesh Rawat"/>
    <s v="Ahmedabad"/>
    <s v="Global Client Network (GNB Inward)"/>
    <x v="2"/>
    <n v="11593.27"/>
    <d v="2019-04-01T00:00:00"/>
    <s v="Brokerage"/>
    <s v="Inception"/>
    <m/>
    <d v="2020-01-22T00:00:00"/>
    <n v="0"/>
    <n v="0"/>
    <n v="11593.27"/>
  </r>
  <r>
    <n v="3"/>
    <s v="Animesh Rawat"/>
    <s v="Ahmedabad"/>
    <s v="Global Client Network (GNB Inward)"/>
    <x v="0"/>
    <n v="1185.9000000000001"/>
    <d v="2018-05-01T00:00:00"/>
    <s v="Brokerage"/>
    <s v="Inception"/>
    <m/>
    <d v="2020-01-22T00:00:00"/>
    <n v="1185.9000000000001"/>
    <n v="0"/>
    <n v="0"/>
  </r>
  <r>
    <n v="3"/>
    <s v="Animesh Rawat"/>
    <s v="Ahmedabad"/>
    <s v="Global Client Network (GNB Inward)"/>
    <x v="0"/>
    <n v="1005"/>
    <d v="2019-05-01T00:00:00"/>
    <s v="Brokerage"/>
    <s v="Renewal"/>
    <m/>
    <d v="2020-01-22T00:00:00"/>
    <n v="1005"/>
    <n v="0"/>
    <n v="0"/>
  </r>
  <r>
    <n v="3"/>
    <s v="Animesh Rawat"/>
    <s v="Ahmedabad"/>
    <s v="Global Client Network (GNB Inward)"/>
    <x v="0"/>
    <n v="1050.3800000000001"/>
    <d v="2017-09-28T00:00:00"/>
    <s v="Brokerage"/>
    <s v="Inception"/>
    <m/>
    <d v="2020-01-22T00:00:00"/>
    <n v="1050.3800000000001"/>
    <n v="0"/>
    <n v="0"/>
  </r>
  <r>
    <n v="3"/>
    <s v="Animesh Rawat"/>
    <s v="Ahmedabad"/>
    <s v="Global Client Network (GNB Inward)"/>
    <x v="0"/>
    <n v="6250"/>
    <d v="2018-09-28T00:00:00"/>
    <s v="Brokerage"/>
    <s v="Endorsement"/>
    <m/>
    <d v="2020-01-22T00:00:00"/>
    <n v="6250"/>
    <n v="0"/>
    <n v="0"/>
  </r>
  <r>
    <n v="3"/>
    <s v="Animesh Rawat"/>
    <s v="Ahmedabad"/>
    <s v="Global Client Network (GNB Inward)"/>
    <x v="0"/>
    <m/>
    <d v="2018-10-29T00:00:00"/>
    <s v="Brokerage "/>
    <s v="Endorsement"/>
    <m/>
    <d v="2020-01-22T00:00:00"/>
    <n v="0"/>
    <n v="0"/>
    <n v="0"/>
  </r>
  <r>
    <n v="3"/>
    <s v="Animesh Rawat"/>
    <s v="Ahmedabad"/>
    <s v="Global Client Network (GNB Inward)"/>
    <x v="0"/>
    <n v="6250"/>
    <d v="2018-09-28T00:00:00"/>
    <s v="Brokerage"/>
    <s v="Renewal"/>
    <m/>
    <d v="2020-01-22T00:00:00"/>
    <n v="6250"/>
    <n v="0"/>
    <n v="0"/>
  </r>
  <r>
    <n v="3"/>
    <s v="Animesh Rawat"/>
    <s v="Ahmedabad"/>
    <s v="Global Client Network (GNB Inward)"/>
    <x v="0"/>
    <n v="18814.25"/>
    <d v="2019-09-28T00:00:00"/>
    <s v="Brokerage"/>
    <s v="Renewal"/>
    <m/>
    <d v="2020-01-22T00:00:00"/>
    <n v="18814.25"/>
    <n v="0"/>
    <n v="0"/>
  </r>
  <r>
    <n v="3"/>
    <s v="Animesh Rawat"/>
    <s v="Ahmedabad"/>
    <s v="Global Client Network (GNB Inward)"/>
    <x v="0"/>
    <n v="200659.63"/>
    <d v="2019-03-31T00:00:00"/>
    <s v="Brokerage"/>
    <s v="Inception"/>
    <m/>
    <d v="2020-01-22T00:00:00"/>
    <n v="200659.63"/>
    <n v="0"/>
    <n v="0"/>
  </r>
  <r>
    <n v="3"/>
    <s v="Animesh Rawat"/>
    <s v="Ahmedabad"/>
    <s v="Global Client Network (GNB Inward)"/>
    <x v="0"/>
    <n v="215165"/>
    <d v="2019-04-01T00:00:00"/>
    <s v="Brokerage"/>
    <s v="Renewal"/>
    <m/>
    <d v="2020-01-22T00:00:00"/>
    <n v="215165"/>
    <n v="0"/>
    <n v="0"/>
  </r>
  <r>
    <n v="3"/>
    <s v="Animesh Rawat"/>
    <s v="Ahmedabad"/>
    <s v="Global Client Network (GNB Inward)"/>
    <x v="2"/>
    <n v="97.35"/>
    <d v="2018-02-07T00:00:00"/>
    <s v="Brokerage"/>
    <s v="Inception"/>
    <m/>
    <d v="2020-01-22T00:00:00"/>
    <n v="0"/>
    <n v="0"/>
    <n v="97.35"/>
  </r>
  <r>
    <n v="3"/>
    <s v="Animesh Rawat"/>
    <s v="Ahmedabad"/>
    <s v="Global Client Network (GNB Inward)"/>
    <x v="2"/>
    <n v="3854.23"/>
    <d v="2019-04-30T00:00:00"/>
    <s v="Brokerage"/>
    <s v="Inception"/>
    <m/>
    <d v="2020-01-22T00:00:00"/>
    <n v="0"/>
    <n v="0"/>
    <n v="3854.23"/>
  </r>
  <r>
    <n v="3"/>
    <s v="Animesh Rawat"/>
    <s v="Ahmedabad"/>
    <s v="Global Client Network (GNB Inward)"/>
    <x v="0"/>
    <n v="6739.76"/>
    <d v="2019-02-17T00:00:00"/>
    <s v="Brokerage"/>
    <s v="Inception"/>
    <m/>
    <d v="2020-01-22T00:00:00"/>
    <n v="6739.76"/>
    <n v="0"/>
    <n v="0"/>
  </r>
  <r>
    <n v="3"/>
    <s v="Animesh Rawat"/>
    <s v="Ahmedabad"/>
    <s v="Global Client Network (GNB Inward)"/>
    <x v="2"/>
    <n v="6739.76"/>
    <d v="2019-03-04T00:00:00"/>
    <s v="Brokerage"/>
    <s v="Inception"/>
    <m/>
    <d v="2020-01-22T00:00:00"/>
    <n v="0"/>
    <n v="0"/>
    <n v="6739.76"/>
  </r>
  <r>
    <n v="3"/>
    <s v="Animesh Rawat"/>
    <s v="Ahmedabad"/>
    <s v="Global Client Network (GNB Inward)"/>
    <x v="2"/>
    <n v="8468.49"/>
    <d v="2019-02-18T00:00:00"/>
    <s v="Brokerage"/>
    <s v="Inception"/>
    <m/>
    <d v="2020-01-22T00:00:00"/>
    <n v="0"/>
    <n v="0"/>
    <n v="8468.49"/>
  </r>
  <r>
    <n v="3"/>
    <s v="Animesh Rawat"/>
    <s v="Ahmedabad"/>
    <s v="Global Client Network (GNB Inward)"/>
    <x v="2"/>
    <n v="529.13"/>
    <d v="2019-02-18T00:00:00"/>
    <s v="Brokerage"/>
    <s v="Inception"/>
    <m/>
    <d v="2020-01-22T00:00:00"/>
    <n v="0"/>
    <n v="0"/>
    <n v="529.13"/>
  </r>
  <r>
    <n v="1"/>
    <s v="Vinay"/>
    <s v="Ahmedabad"/>
    <s v="Liability"/>
    <x v="2"/>
    <n v="162500"/>
    <d v="2019-04-05T00:00:00"/>
    <s v="Brokerage"/>
    <s v="Inception"/>
    <m/>
    <d v="2020-01-22T00:00:00"/>
    <n v="0"/>
    <n v="0"/>
    <n v="162500"/>
  </r>
  <r>
    <n v="1"/>
    <s v="Vinay"/>
    <s v="Ahmedabad"/>
    <s v="Liability"/>
    <x v="2"/>
    <n v="250000"/>
    <d v="2019-04-18T00:00:00"/>
    <s v="Brokerage"/>
    <s v="Inception"/>
    <m/>
    <d v="2020-01-22T00:00:00"/>
    <n v="0"/>
    <n v="0"/>
    <n v="250000"/>
  </r>
  <r>
    <n v="1"/>
    <s v="Vinay"/>
    <s v="Ahmedabad"/>
    <s v="Construction, Power &amp; Infrastructure"/>
    <x v="2"/>
    <n v="78837.100000000006"/>
    <d v="2017-08-02T00:00:00"/>
    <s v="Brokerage"/>
    <s v="Lapse"/>
    <s v="DRCT - Direct"/>
    <d v="2020-01-22T00:00:00"/>
    <n v="0"/>
    <n v="0"/>
    <n v="78837.100000000006"/>
  </r>
  <r>
    <n v="1"/>
    <s v="Vinay"/>
    <s v="Ahmedabad"/>
    <s v="Liability"/>
    <x v="0"/>
    <n v="21875"/>
    <d v="2018-03-23T00:00:00"/>
    <s v="Brokerage"/>
    <s v="Inception"/>
    <m/>
    <d v="2020-01-22T00:00:00"/>
    <n v="21875"/>
    <n v="0"/>
    <n v="0"/>
  </r>
  <r>
    <n v="1"/>
    <s v="Vinay"/>
    <s v="Ahmedabad"/>
    <s v="Liability"/>
    <x v="0"/>
    <n v="59322"/>
    <d v="2019-04-22T00:00:00"/>
    <s v="Brokerage"/>
    <s v="Renewal"/>
    <m/>
    <d v="2020-01-22T00:00:00"/>
    <n v="59322"/>
    <n v="0"/>
    <n v="0"/>
  </r>
  <r>
    <n v="1"/>
    <s v="Vinay"/>
    <s v="Ahmedabad"/>
    <s v="Construction, Power &amp; Infrastructure"/>
    <x v="2"/>
    <n v="26763.4"/>
    <d v="2019-12-23T00:00:00"/>
    <s v="Brokerage"/>
    <s v="Inception"/>
    <m/>
    <d v="2020-01-22T00:00:00"/>
    <n v="0"/>
    <n v="0"/>
    <n v="26763.4"/>
  </r>
  <r>
    <n v="1"/>
    <s v="Vinay"/>
    <s v="Ahmedabad"/>
    <s v="Construction, Power &amp; Infrastructure"/>
    <x v="2"/>
    <n v="26763.4"/>
    <d v="2020-03-23T00:00:00"/>
    <s v="Brokerage"/>
    <s v="Inception"/>
    <m/>
    <d v="2020-01-22T00:00:00"/>
    <n v="0"/>
    <n v="0"/>
    <n v="26763.4"/>
  </r>
  <r>
    <n v="1"/>
    <s v="Vinay"/>
    <s v="Ahmedabad"/>
    <s v="Construction, Power &amp; Infrastructure"/>
    <x v="2"/>
    <n v="26763.439999999999"/>
    <d v="2018-06-23T00:00:00"/>
    <s v="Brokerage"/>
    <s v="Inception"/>
    <m/>
    <d v="2020-01-22T00:00:00"/>
    <n v="0"/>
    <n v="0"/>
    <n v="26763.439999999999"/>
  </r>
  <r>
    <n v="1"/>
    <s v="Vinay"/>
    <s v="Ahmedabad"/>
    <s v="Construction, Power &amp; Infrastructure"/>
    <x v="2"/>
    <n v="26763.439999999999"/>
    <d v="2018-09-23T00:00:00"/>
    <s v="Brokerage"/>
    <s v="Inception"/>
    <m/>
    <d v="2020-01-22T00:00:00"/>
    <n v="0"/>
    <n v="0"/>
    <n v="26763.439999999999"/>
  </r>
  <r>
    <n v="1"/>
    <s v="Vinay"/>
    <s v="Ahmedabad"/>
    <s v="Construction, Power &amp; Infrastructure"/>
    <x v="2"/>
    <n v="26763.439999999999"/>
    <d v="2018-12-23T00:00:00"/>
    <s v="Brokerage"/>
    <s v="Inception"/>
    <m/>
    <d v="2020-01-22T00:00:00"/>
    <n v="0"/>
    <n v="0"/>
    <n v="26763.439999999999"/>
  </r>
  <r>
    <n v="1"/>
    <s v="Vinay"/>
    <s v="Ahmedabad"/>
    <s v="Construction, Power &amp; Infrastructure"/>
    <x v="2"/>
    <n v="26763.439999999999"/>
    <d v="2019-03-23T00:00:00"/>
    <s v="Brokerage"/>
    <s v="Inception"/>
    <m/>
    <d v="2020-01-22T00:00:00"/>
    <n v="0"/>
    <n v="0"/>
    <n v="26763.439999999999"/>
  </r>
  <r>
    <n v="1"/>
    <s v="Vinay"/>
    <s v="Ahmedabad"/>
    <s v="Construction, Power &amp; Infrastructure"/>
    <x v="2"/>
    <n v="26763.439999999999"/>
    <d v="2019-06-23T00:00:00"/>
    <s v="Brokerage"/>
    <s v="Inception"/>
    <m/>
    <d v="2020-01-22T00:00:00"/>
    <n v="0"/>
    <n v="0"/>
    <n v="26763.439999999999"/>
  </r>
  <r>
    <n v="1"/>
    <s v="Vinay"/>
    <s v="Ahmedabad"/>
    <s v="Construction, Power &amp; Infrastructure"/>
    <x v="2"/>
    <n v="26763.439999999999"/>
    <d v="2019-09-23T00:00:00"/>
    <s v="Brokerage"/>
    <s v="Inception"/>
    <m/>
    <d v="2020-01-22T00:00:00"/>
    <n v="0"/>
    <n v="0"/>
    <n v="26763.439999999999"/>
  </r>
  <r>
    <n v="1"/>
    <s v="Vinay"/>
    <s v="Ahmedabad"/>
    <s v="Construction, Power &amp; Infrastructure"/>
    <x v="2"/>
    <n v="39440.839999999997"/>
    <d v="2018-03-23T00:00:00"/>
    <s v="Brokerage"/>
    <s v="Inception"/>
    <m/>
    <d v="2020-01-22T00:00:00"/>
    <n v="0"/>
    <n v="0"/>
    <n v="39440.839999999997"/>
  </r>
  <r>
    <n v="1"/>
    <s v="Vinay"/>
    <s v="Ahmedabad"/>
    <s v="Construction, Power &amp; Infrastructure"/>
    <x v="2"/>
    <n v="14274.76"/>
    <d v="2019-11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76"/>
    <d v="2020-02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76"/>
    <d v="2020-05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76"/>
    <d v="2020-08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76"/>
    <d v="2020-11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76"/>
    <d v="2021-02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76"/>
    <d v="2019-02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76"/>
    <d v="2019-02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76"/>
    <d v="2019-05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76"/>
    <d v="2019-08-09T00:00:00"/>
    <s v="Brokerage"/>
    <s v="Inception"/>
    <m/>
    <d v="2020-01-22T00:00:00"/>
    <n v="0"/>
    <n v="0"/>
    <n v="14274.76"/>
  </r>
  <r>
    <n v="1"/>
    <s v="Vinay"/>
    <s v="Ahmedabad"/>
    <s v="Construction, Power &amp; Infrastructure"/>
    <x v="2"/>
    <n v="14274.8"/>
    <d v="2018-11-09T00:00:00"/>
    <s v="Brokerage"/>
    <s v="Inception"/>
    <m/>
    <d v="2020-01-22T00:00:00"/>
    <n v="0"/>
    <n v="0"/>
    <n v="14274.8"/>
  </r>
  <r>
    <n v="1"/>
    <s v="Vinay"/>
    <s v="Ahmedabad"/>
    <s v="Construction, Power &amp; Infrastructure"/>
    <x v="2"/>
    <n v="22539.08"/>
    <d v="2018-08-09T00:00:00"/>
    <s v="Brokerage"/>
    <s v="Inception"/>
    <m/>
    <d v="2020-01-22T00:00:00"/>
    <n v="0"/>
    <n v="0"/>
    <n v="22539.08"/>
  </r>
  <r>
    <n v="1"/>
    <s v="Vinay"/>
    <s v="Ahmedabad"/>
    <s v="Construction, Power &amp; Infrastructure"/>
    <x v="2"/>
    <n v="24072.23"/>
    <d v="2019-12-13T00:00:00"/>
    <s v="Brokerage"/>
    <s v="Inception"/>
    <m/>
    <d v="2020-01-22T00:00:00"/>
    <n v="0"/>
    <n v="0"/>
    <n v="24072.23"/>
  </r>
  <r>
    <n v="1"/>
    <s v="Vinay"/>
    <s v="Ahmedabad"/>
    <s v="Construction, Power &amp; Infrastructure"/>
    <x v="2"/>
    <n v="24072.23"/>
    <d v="2020-03-13T00:00:00"/>
    <s v="Brokerage"/>
    <s v="Inception"/>
    <m/>
    <d v="2020-01-22T00:00:00"/>
    <n v="0"/>
    <n v="0"/>
    <n v="24072.23"/>
  </r>
  <r>
    <n v="1"/>
    <s v="Vinay"/>
    <s v="Ahmedabad"/>
    <s v="Construction, Power &amp; Infrastructure"/>
    <x v="2"/>
    <n v="24072.23"/>
    <d v="2020-06-13T00:00:00"/>
    <s v="Brokerage"/>
    <s v="Inception"/>
    <m/>
    <d v="2020-01-22T00:00:00"/>
    <n v="0"/>
    <n v="0"/>
    <n v="24072.23"/>
  </r>
  <r>
    <n v="1"/>
    <s v="Vinay"/>
    <s v="Ahmedabad"/>
    <s v="Construction, Power &amp; Infrastructure"/>
    <x v="2"/>
    <n v="24072.23"/>
    <d v="2020-09-13T00:00:00"/>
    <s v="Brokerage"/>
    <s v="Inception"/>
    <m/>
    <d v="2020-01-22T00:00:00"/>
    <n v="0"/>
    <n v="0"/>
    <n v="24072.23"/>
  </r>
  <r>
    <n v="1"/>
    <s v="Vinay"/>
    <s v="Ahmedabad"/>
    <s v="Construction, Power &amp; Infrastructure"/>
    <x v="2"/>
    <n v="24072.23"/>
    <d v="2020-12-13T00:00:00"/>
    <s v="Brokerage"/>
    <s v="Inception"/>
    <m/>
    <d v="2020-01-22T00:00:00"/>
    <n v="0"/>
    <n v="0"/>
    <n v="24072.23"/>
  </r>
  <r>
    <n v="1"/>
    <s v="Vinay"/>
    <s v="Ahmedabad"/>
    <s v="Construction, Power &amp; Infrastructure"/>
    <x v="2"/>
    <n v="24072.23"/>
    <d v="2019-06-13T00:00:00"/>
    <s v="Brokerage"/>
    <s v="Inception"/>
    <m/>
    <d v="2020-01-22T00:00:00"/>
    <n v="0"/>
    <n v="0"/>
    <n v="24072.23"/>
  </r>
  <r>
    <n v="1"/>
    <s v="Vinay"/>
    <s v="Ahmedabad"/>
    <s v="Construction, Power &amp; Infrastructure"/>
    <x v="2"/>
    <n v="24072.23"/>
    <d v="2019-09-13T00:00:00"/>
    <s v="Brokerage"/>
    <s v="Inception"/>
    <m/>
    <d v="2020-01-22T00:00:00"/>
    <n v="0"/>
    <n v="0"/>
    <n v="24072.23"/>
  </r>
  <r>
    <n v="1"/>
    <s v="Vinay"/>
    <s v="Ahmedabad"/>
    <s v="Construction, Power &amp; Infrastructure"/>
    <x v="2"/>
    <n v="24072.26"/>
    <d v="2019-03-13T00:00:00"/>
    <s v="Brokerage"/>
    <s v="Inception"/>
    <m/>
    <d v="2020-01-22T00:00:00"/>
    <n v="0"/>
    <n v="0"/>
    <n v="24072.26"/>
  </r>
  <r>
    <n v="1"/>
    <s v="Vinay"/>
    <s v="Ahmedabad"/>
    <s v="Construction, Power &amp; Infrastructure"/>
    <x v="2"/>
    <n v="24072.26"/>
    <d v="2019-03-13T00:00:00"/>
    <s v="Brokerage"/>
    <s v="Inception"/>
    <m/>
    <d v="2020-01-22T00:00:00"/>
    <n v="0"/>
    <n v="0"/>
    <n v="24072.26"/>
  </r>
  <r>
    <n v="1"/>
    <s v="Vinay"/>
    <s v="Ahmedabad"/>
    <s v="Construction, Power &amp; Infrastructure"/>
    <x v="2"/>
    <n v="35521.53"/>
    <d v="2018-12-13T00:00:00"/>
    <s v="Brokerage"/>
    <s v="Inception"/>
    <m/>
    <d v="2020-01-22T00:00:00"/>
    <n v="0"/>
    <n v="0"/>
    <n v="35521.53"/>
  </r>
  <r>
    <n v="1"/>
    <s v="Vinay"/>
    <s v="Ahmedabad"/>
    <s v="Construction, Power &amp; Infrastructure"/>
    <x v="2"/>
    <n v="31816.79"/>
    <d v="2019-12-11T00:00:00"/>
    <s v="Brokerage"/>
    <s v="Inception"/>
    <m/>
    <d v="2020-01-22T00:00:00"/>
    <n v="0"/>
    <n v="0"/>
    <n v="31816.79"/>
  </r>
  <r>
    <n v="1"/>
    <s v="Vinay"/>
    <s v="Ahmedabad"/>
    <s v="Construction, Power &amp; Infrastructure"/>
    <x v="2"/>
    <n v="31816.79"/>
    <d v="2020-03-11T00:00:00"/>
    <s v="Brokerage"/>
    <s v="Inception"/>
    <m/>
    <d v="2020-01-22T00:00:00"/>
    <n v="0"/>
    <n v="0"/>
    <n v="31816.79"/>
  </r>
  <r>
    <n v="1"/>
    <s v="Vinay"/>
    <s v="Ahmedabad"/>
    <s v="Construction, Power &amp; Infrastructure"/>
    <x v="2"/>
    <n v="31816.79"/>
    <d v="2020-06-11T00:00:00"/>
    <s v="Brokerage"/>
    <s v="Inception"/>
    <m/>
    <d v="2020-01-22T00:00:00"/>
    <n v="0"/>
    <n v="0"/>
    <n v="31816.79"/>
  </r>
  <r>
    <n v="1"/>
    <s v="Vinay"/>
    <s v="Ahmedabad"/>
    <s v="Construction, Power &amp; Infrastructure"/>
    <x v="2"/>
    <n v="31816.79"/>
    <d v="2020-09-11T00:00:00"/>
    <s v="Brokerage"/>
    <s v="Inception"/>
    <m/>
    <d v="2020-01-22T00:00:00"/>
    <n v="0"/>
    <n v="0"/>
    <n v="31816.79"/>
  </r>
  <r>
    <n v="1"/>
    <s v="Vinay"/>
    <s v="Ahmedabad"/>
    <s v="Construction, Power &amp; Infrastructure"/>
    <x v="2"/>
    <n v="31816.79"/>
    <d v="2020-12-11T00:00:00"/>
    <s v="Brokerage"/>
    <s v="Inception"/>
    <m/>
    <d v="2020-01-22T00:00:00"/>
    <n v="0"/>
    <n v="0"/>
    <n v="31816.79"/>
  </r>
  <r>
    <n v="1"/>
    <s v="Vinay"/>
    <s v="Ahmedabad"/>
    <s v="Construction, Power &amp; Infrastructure"/>
    <x v="2"/>
    <n v="31816.79"/>
    <d v="2019-09-11T00:00:00"/>
    <s v="Brokerage"/>
    <s v="Inception"/>
    <m/>
    <d v="2020-01-22T00:00:00"/>
    <n v="0"/>
    <n v="0"/>
    <n v="31816.79"/>
  </r>
  <r>
    <n v="1"/>
    <s v="Vinay"/>
    <s v="Ahmedabad"/>
    <s v="Construction, Power &amp; Infrastructure"/>
    <x v="2"/>
    <n v="31816.79"/>
    <d v="2019-09-11T00:00:00"/>
    <s v="Brokerage"/>
    <s v="Inception"/>
    <m/>
    <d v="2020-01-22T00:00:00"/>
    <n v="0"/>
    <n v="0"/>
    <n v="31816.79"/>
  </r>
  <r>
    <n v="1"/>
    <s v="Vinay"/>
    <s v="Ahmedabad"/>
    <s v="Construction, Power &amp; Infrastructure"/>
    <x v="2"/>
    <n v="31816.83"/>
    <d v="2019-03-11T00:00:00"/>
    <s v="Brokerage"/>
    <s v="Inception"/>
    <m/>
    <d v="2020-01-22T00:00:00"/>
    <n v="0"/>
    <n v="0"/>
    <n v="31816.83"/>
  </r>
  <r>
    <n v="1"/>
    <s v="Vinay"/>
    <s v="Ahmedabad"/>
    <s v="Construction, Power &amp; Infrastructure"/>
    <x v="2"/>
    <n v="31816.83"/>
    <d v="2019-03-11T00:00:00"/>
    <s v="Brokerage"/>
    <s v="Inception"/>
    <m/>
    <d v="2020-01-22T00:00:00"/>
    <n v="0"/>
    <n v="0"/>
    <n v="31816.83"/>
  </r>
  <r>
    <n v="1"/>
    <s v="Vinay"/>
    <s v="Ahmedabad"/>
    <s v="Construction, Power &amp; Infrastructure"/>
    <x v="2"/>
    <n v="31816.83"/>
    <d v="2019-03-11T00:00:00"/>
    <s v="Brokerage"/>
    <s v="Inception"/>
    <m/>
    <d v="2020-01-22T00:00:00"/>
    <n v="0"/>
    <n v="0"/>
    <n v="31816.83"/>
  </r>
  <r>
    <n v="1"/>
    <s v="Vinay"/>
    <s v="Ahmedabad"/>
    <s v="Construction, Power &amp; Infrastructure"/>
    <x v="2"/>
    <n v="31816.83"/>
    <d v="2019-06-11T00:00:00"/>
    <s v="Brokerage"/>
    <s v="Inception"/>
    <m/>
    <d v="2020-01-22T00:00:00"/>
    <n v="0"/>
    <n v="0"/>
    <n v="31816.83"/>
  </r>
  <r>
    <n v="1"/>
    <s v="Vinay"/>
    <s v="Ahmedabad"/>
    <s v="Construction, Power &amp; Infrastructure"/>
    <x v="2"/>
    <n v="31816.83"/>
    <d v="2019-06-11T00:00:00"/>
    <s v="Brokerage"/>
    <s v="Inception"/>
    <m/>
    <d v="2020-01-22T00:00:00"/>
    <n v="0"/>
    <n v="0"/>
    <n v="31816.83"/>
  </r>
  <r>
    <n v="1"/>
    <s v="Vinay"/>
    <s v="Ahmedabad"/>
    <s v="Construction, Power &amp; Infrastructure"/>
    <x v="2"/>
    <n v="46888.34"/>
    <d v="2018-12-11T00:00:00"/>
    <s v="Brokerage"/>
    <s v="Inception"/>
    <m/>
    <d v="2020-01-22T00:00:00"/>
    <n v="0"/>
    <n v="0"/>
    <n v="46888.34"/>
  </r>
  <r>
    <n v="1"/>
    <s v="Vinay"/>
    <s v="Ahmedabad"/>
    <s v="Construction, Power &amp; Infrastructure"/>
    <x v="2"/>
    <n v="46888.34"/>
    <d v="2018-12-11T00:00:00"/>
    <s v="Brokerage"/>
    <s v="Inception"/>
    <m/>
    <d v="2020-01-22T00:00:00"/>
    <n v="0"/>
    <n v="0"/>
    <n v="46888.34"/>
  </r>
  <r>
    <n v="1"/>
    <s v="Vinay"/>
    <s v="Ahmedabad"/>
    <s v="Construction, Power &amp; Infrastructure"/>
    <x v="2"/>
    <n v="46888.34"/>
    <d v="2018-12-11T00:00:00"/>
    <s v="Brokerage"/>
    <s v="Inception"/>
    <m/>
    <d v="2020-01-22T00:00:00"/>
    <n v="0"/>
    <n v="0"/>
    <n v="46888.34"/>
  </r>
  <r>
    <n v="1"/>
    <s v="Vinay"/>
    <s v="Ahmedabad"/>
    <s v="Construction, Power &amp; Infrastructure"/>
    <x v="2"/>
    <n v="46888.34"/>
    <d v="2018-12-11T00:00:00"/>
    <s v="Brokerage"/>
    <s v="Inception"/>
    <m/>
    <d v="2020-01-22T00:00:00"/>
    <n v="0"/>
    <n v="0"/>
    <n v="46888.34"/>
  </r>
  <r>
    <n v="1"/>
    <s v="Vinay"/>
    <s v="Ahmedabad"/>
    <s v="Construction, Power &amp; Infrastructure"/>
    <x v="2"/>
    <n v="5712.04"/>
    <d v="2019-10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0-01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0-04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0-07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0-10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1-01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1-04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1-07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1-07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1-07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21-07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18-10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19-01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19-04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5712.04"/>
    <d v="2019-07-14T00:00:00"/>
    <s v="Brokerage"/>
    <s v="Inception"/>
    <m/>
    <d v="2020-01-22T00:00:00"/>
    <n v="0"/>
    <n v="0"/>
    <n v="5712.04"/>
  </r>
  <r>
    <n v="1"/>
    <s v="Vinay"/>
    <s v="Ahmedabad"/>
    <s v="Construction, Power &amp; Infrastructure"/>
    <x v="2"/>
    <n v="15832.08"/>
    <d v="2018-07-14T00:00:00"/>
    <s v="Brokerage"/>
    <s v="Inception"/>
    <m/>
    <d v="2020-01-22T00:00:00"/>
    <n v="0"/>
    <n v="0"/>
    <n v="15832.08"/>
  </r>
  <r>
    <n v="1"/>
    <s v="Vinay"/>
    <s v="Ahmedabad"/>
    <s v="Construction, Power &amp; Infrastructure"/>
    <x v="2"/>
    <n v="11198.33"/>
    <d v="2021-07-14T00:00:00"/>
    <s v="Brokerage"/>
    <s v="Inception"/>
    <m/>
    <d v="2020-01-22T00:00:00"/>
    <n v="0"/>
    <n v="0"/>
    <n v="11198.33"/>
  </r>
  <r>
    <n v="1"/>
    <s v="Vinay"/>
    <s v="Ahmedabad"/>
    <s v="Construction, Power &amp; Infrastructure"/>
    <x v="2"/>
    <n v="11279.55"/>
    <d v="2020-01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20-04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20-07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20-10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21-01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21-04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18-10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19-01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19-04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19-07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11279.55"/>
    <d v="2019-10-14T00:00:00"/>
    <s v="Brokerage"/>
    <s v="Inception"/>
    <m/>
    <d v="2020-01-22T00:00:00"/>
    <n v="0"/>
    <n v="0"/>
    <n v="11279.55"/>
  </r>
  <r>
    <n v="1"/>
    <s v="Vinay"/>
    <s v="Ahmedabad"/>
    <s v="Construction, Power &amp; Infrastructure"/>
    <x v="2"/>
    <n v="27256.2"/>
    <d v="2018-07-14T00:00:00"/>
    <s v="Brokerage"/>
    <s v="Inception"/>
    <m/>
    <d v="2020-01-22T00:00:00"/>
    <n v="0"/>
    <n v="0"/>
    <n v="27256.2"/>
  </r>
  <r>
    <n v="1"/>
    <s v="Vinay"/>
    <s v="Ahmedabad"/>
    <s v="Construction, Power &amp; Infrastructure"/>
    <x v="2"/>
    <n v="2426.0300000000002"/>
    <d v="2020-12-14T00:00:00"/>
    <s v="Brokerage"/>
    <s v="Inception"/>
    <m/>
    <d v="2020-01-22T00:00:00"/>
    <n v="0"/>
    <n v="0"/>
    <n v="2426.0300000000002"/>
  </r>
  <r>
    <n v="1"/>
    <s v="Vinay"/>
    <s v="Ahmedabad"/>
    <s v="Construction, Power &amp; Infrastructure"/>
    <x v="2"/>
    <n v="2426.06"/>
    <d v="2019-12-14T00:00:00"/>
    <s v="Brokerage"/>
    <s v="Inception"/>
    <m/>
    <d v="2020-01-22T00:00:00"/>
    <n v="0"/>
    <n v="0"/>
    <n v="2426.06"/>
  </r>
  <r>
    <n v="1"/>
    <s v="Vinay"/>
    <s v="Ahmedabad"/>
    <s v="Construction, Power &amp; Infrastructure"/>
    <x v="2"/>
    <n v="2426.06"/>
    <d v="2020-03-14T00:00:00"/>
    <s v="Brokerage"/>
    <s v="Inception"/>
    <m/>
    <d v="2020-01-22T00:00:00"/>
    <n v="0"/>
    <n v="0"/>
    <n v="2426.06"/>
  </r>
  <r>
    <n v="1"/>
    <s v="Vinay"/>
    <s v="Ahmedabad"/>
    <s v="Construction, Power &amp; Infrastructure"/>
    <x v="2"/>
    <n v="2426.06"/>
    <d v="2020-06-14T00:00:00"/>
    <s v="Brokerage"/>
    <s v="Inception"/>
    <m/>
    <d v="2020-01-22T00:00:00"/>
    <n v="0"/>
    <n v="0"/>
    <n v="2426.06"/>
  </r>
  <r>
    <n v="1"/>
    <s v="Vinay"/>
    <s v="Ahmedabad"/>
    <s v="Construction, Power &amp; Infrastructure"/>
    <x v="2"/>
    <n v="2426.06"/>
    <d v="2020-09-14T00:00:00"/>
    <s v="Brokerage"/>
    <s v="Inception"/>
    <m/>
    <d v="2020-01-22T00:00:00"/>
    <n v="0"/>
    <n v="0"/>
    <n v="2426.06"/>
  </r>
  <r>
    <n v="1"/>
    <s v="Vinay"/>
    <s v="Ahmedabad"/>
    <s v="Construction, Power &amp; Infrastructure"/>
    <x v="2"/>
    <n v="2426.06"/>
    <d v="2019-03-14T00:00:00"/>
    <s v="Brokerage"/>
    <s v="Inception"/>
    <m/>
    <d v="2020-01-22T00:00:00"/>
    <n v="0"/>
    <n v="0"/>
    <n v="2426.06"/>
  </r>
  <r>
    <n v="1"/>
    <s v="Vinay"/>
    <s v="Ahmedabad"/>
    <s v="Construction, Power &amp; Infrastructure"/>
    <x v="2"/>
    <n v="2426.06"/>
    <d v="2019-06-14T00:00:00"/>
    <s v="Brokerage"/>
    <s v="Inception"/>
    <m/>
    <d v="2020-01-22T00:00:00"/>
    <n v="0"/>
    <n v="0"/>
    <n v="2426.06"/>
  </r>
  <r>
    <n v="1"/>
    <s v="Vinay"/>
    <s v="Ahmedabad"/>
    <s v="Construction, Power &amp; Infrastructure"/>
    <x v="2"/>
    <n v="2426.06"/>
    <d v="2019-09-14T00:00:00"/>
    <s v="Brokerage"/>
    <s v="Inception"/>
    <m/>
    <d v="2020-01-22T00:00:00"/>
    <n v="0"/>
    <n v="0"/>
    <n v="2426.06"/>
  </r>
  <r>
    <n v="1"/>
    <s v="Vinay"/>
    <s v="Ahmedabad"/>
    <s v="Construction, Power &amp; Infrastructure"/>
    <x v="2"/>
    <n v="6203.49"/>
    <d v="2018-12-14T00:00:00"/>
    <s v="Brokerage"/>
    <s v="Inception"/>
    <m/>
    <d v="2020-01-22T00:00:00"/>
    <n v="0"/>
    <n v="0"/>
    <n v="6203.49"/>
  </r>
  <r>
    <n v="11"/>
    <s v="Raju Kumar"/>
    <s v="Ahmedabad"/>
    <s v="Construction, Power &amp; Infrastructure"/>
    <x v="2"/>
    <n v="137712.39000000001"/>
    <d v="2019-06-26T00:00:00"/>
    <s v="Brokerage"/>
    <s v="Inception"/>
    <m/>
    <d v="2020-01-22T00:00:00"/>
    <n v="0"/>
    <n v="0"/>
    <n v="137712.39000000001"/>
  </r>
  <r>
    <n v="1"/>
    <s v="Vinay"/>
    <s v="Ahmedabad"/>
    <s v="Construction, Power &amp; Infrastructure"/>
    <x v="2"/>
    <n v="21929.45"/>
    <d v="2019-03-01T00:00:00"/>
    <s v="Brokerage"/>
    <s v="Renewal"/>
    <m/>
    <d v="2020-01-22T00:00:00"/>
    <n v="0"/>
    <n v="0"/>
    <n v="21929.45"/>
  </r>
  <r>
    <n v="1"/>
    <s v="Vinay"/>
    <s v="Ahmedabad"/>
    <s v="Construction, Power &amp; Infrastructure"/>
    <x v="2"/>
    <n v="55777.3"/>
    <d v="2016-08-29T00:00:00"/>
    <s v="Brokerage"/>
    <s v="Inception"/>
    <m/>
    <d v="2020-01-22T00:00:00"/>
    <n v="0"/>
    <n v="0"/>
    <n v="55777.3"/>
  </r>
  <r>
    <n v="1"/>
    <s v="Vinay"/>
    <s v="Ahmedabad"/>
    <s v="Construction, Power &amp; Infrastructure"/>
    <x v="2"/>
    <n v="101109.75"/>
    <d v="2018-08-25T00:00:00"/>
    <s v="Brokerage"/>
    <s v="Lapse"/>
    <s v="NOLN - No Longer Needed"/>
    <d v="2020-01-22T00:00:00"/>
    <n v="0"/>
    <n v="0"/>
    <n v="101109.75"/>
  </r>
  <r>
    <n v="1"/>
    <s v="Vinay"/>
    <s v="Ahmedabad"/>
    <s v="Construction, Power &amp; Infrastructure"/>
    <x v="1"/>
    <n v="31589.25"/>
    <d v="2017-12-23T00:00:00"/>
    <s v="Brokerage"/>
    <s v="Endorsement"/>
    <m/>
    <d v="2020-01-22T00:00:00"/>
    <n v="0"/>
    <n v="31589.25"/>
    <n v="0"/>
  </r>
  <r>
    <n v="1"/>
    <s v="Vinay"/>
    <s v="Ahmedabad"/>
    <s v="Construction, Power &amp; Infrastructure"/>
    <x v="1"/>
    <n v="31589.25"/>
    <d v="2018-03-23T00:00:00"/>
    <s v="Brokerage"/>
    <s v="Endorsement"/>
    <m/>
    <d v="2020-01-22T00:00:00"/>
    <n v="0"/>
    <n v="31589.25"/>
    <n v="0"/>
  </r>
  <r>
    <n v="1"/>
    <s v="Vinay"/>
    <s v="Ahmedabad"/>
    <s v="Construction, Power &amp; Infrastructure"/>
    <x v="1"/>
    <n v="31589.25"/>
    <d v="2018-06-23T00:00:00"/>
    <s v="Brokerage"/>
    <s v="Endorsement"/>
    <m/>
    <d v="2020-01-22T00:00:00"/>
    <n v="0"/>
    <n v="31589.25"/>
    <n v="0"/>
  </r>
  <r>
    <n v="1"/>
    <s v="Vinay"/>
    <s v="Ahmedabad"/>
    <s v="Construction, Power &amp; Infrastructure"/>
    <x v="1"/>
    <n v="31589.25"/>
    <d v="2018-09-23T00:00:00"/>
    <s v="Brokerage"/>
    <s v="Endorsement"/>
    <m/>
    <d v="2020-01-22T00:00:00"/>
    <n v="0"/>
    <n v="31589.25"/>
    <n v="0"/>
  </r>
  <r>
    <n v="1"/>
    <s v="Vinay"/>
    <s v="Ahmedabad"/>
    <s v="Construction, Power &amp; Infrastructure"/>
    <x v="1"/>
    <n v="31589.25"/>
    <d v="2018-12-23T00:00:00"/>
    <s v="Brokerage"/>
    <s v="Endorsement"/>
    <m/>
    <d v="2020-01-22T00:00:00"/>
    <n v="0"/>
    <n v="31589.25"/>
    <n v="0"/>
  </r>
  <r>
    <n v="1"/>
    <s v="Vinay"/>
    <s v="Ahmedabad"/>
    <s v="Construction, Power &amp; Infrastructure"/>
    <x v="1"/>
    <n v="31589.25"/>
    <d v="2019-03-23T00:00:00"/>
    <s v="Brokerage"/>
    <s v="Endorsement"/>
    <m/>
    <d v="2020-01-22T00:00:00"/>
    <n v="0"/>
    <n v="31589.25"/>
    <n v="0"/>
  </r>
  <r>
    <n v="1"/>
    <s v="Vinay"/>
    <s v="Ahmedabad"/>
    <s v="Construction, Power &amp; Infrastructure"/>
    <x v="1"/>
    <n v="31589.3"/>
    <d v="2016-12-23T00:00:00"/>
    <s v="Brokerage"/>
    <s v="Endorsement"/>
    <m/>
    <d v="2020-01-22T00:00:00"/>
    <n v="0"/>
    <n v="31589.3"/>
    <n v="0"/>
  </r>
  <r>
    <n v="1"/>
    <s v="Vinay"/>
    <s v="Ahmedabad"/>
    <s v="Construction, Power &amp; Infrastructure"/>
    <x v="1"/>
    <n v="31589.3"/>
    <d v="2017-03-23T00:00:00"/>
    <s v="Brokerage"/>
    <s v="Endorsement"/>
    <m/>
    <d v="2020-01-22T00:00:00"/>
    <n v="0"/>
    <n v="31589.3"/>
    <n v="0"/>
  </r>
  <r>
    <n v="1"/>
    <s v="Vinay"/>
    <s v="Ahmedabad"/>
    <s v="Construction, Power &amp; Infrastructure"/>
    <x v="1"/>
    <n v="31589.3"/>
    <d v="2017-06-23T00:00:00"/>
    <s v="Brokerage"/>
    <s v="Endorsement"/>
    <m/>
    <d v="2020-01-22T00:00:00"/>
    <n v="0"/>
    <n v="31589.3"/>
    <n v="0"/>
  </r>
  <r>
    <n v="1"/>
    <s v="Vinay"/>
    <s v="Ahmedabad"/>
    <s v="Construction, Power &amp; Infrastructure"/>
    <x v="1"/>
    <n v="31589.3"/>
    <d v="2017-09-23T00:00:00"/>
    <s v="Brokerage"/>
    <s v="Endorsement"/>
    <m/>
    <d v="2020-01-22T00:00:00"/>
    <n v="0"/>
    <n v="31589.3"/>
    <n v="0"/>
  </r>
  <r>
    <n v="1"/>
    <s v="Vinay"/>
    <s v="Ahmedabad"/>
    <s v="Construction, Power &amp; Infrastructure"/>
    <x v="1"/>
    <n v="183374.9"/>
    <d v="2016-09-23T00:00:00"/>
    <s v="Brokerage"/>
    <s v="Endorsement"/>
    <m/>
    <d v="2020-01-22T00:00:00"/>
    <n v="0"/>
    <n v="183374.9"/>
    <n v="0"/>
  </r>
  <r>
    <n v="1"/>
    <s v="Vinay"/>
    <s v="Ahmedabad"/>
    <s v="Construction, Power &amp; Infrastructure"/>
    <x v="1"/>
    <n v="0"/>
    <m/>
    <s v="Brokerage "/>
    <s v="Endorsement"/>
    <m/>
    <d v="2020-01-22T00:00:00"/>
    <n v="0"/>
    <n v="0"/>
    <n v="0"/>
  </r>
  <r>
    <n v="1"/>
    <s v="Vinay"/>
    <s v="Ahmedabad"/>
    <s v="Construction, Power &amp; Infrastructure"/>
    <x v="1"/>
    <n v="0"/>
    <m/>
    <s v="Brokerage "/>
    <s v="Endorsement"/>
    <m/>
    <d v="2020-01-22T00:00:00"/>
    <n v="0"/>
    <n v="0"/>
    <n v="0"/>
  </r>
  <r>
    <n v="1"/>
    <s v="Vinay"/>
    <s v="Ahmedabad"/>
    <s v="Construction, Power &amp; Infrastructure"/>
    <x v="1"/>
    <n v="0"/>
    <m/>
    <s v="Brokerage "/>
    <s v="Endorsement"/>
    <m/>
    <d v="2020-01-22T00:00:00"/>
    <n v="0"/>
    <n v="0"/>
    <n v="0"/>
  </r>
  <r>
    <n v="1"/>
    <s v="Vinay"/>
    <s v="Ahmedabad"/>
    <s v="Construction, Power &amp; Infrastructure"/>
    <x v="2"/>
    <n v="10118.39"/>
    <d v="2017-10-21T00:00:00"/>
    <s v="Brokerage"/>
    <s v="Inception"/>
    <m/>
    <d v="2020-01-22T00:00:00"/>
    <n v="0"/>
    <n v="0"/>
    <n v="10118.39"/>
  </r>
  <r>
    <n v="1"/>
    <s v="Vinay"/>
    <s v="Ahmedabad"/>
    <s v="Construction, Power &amp; Infrastructure"/>
    <x v="2"/>
    <n v="2254.63"/>
    <d v="2017-10-21T00:00:00"/>
    <s v="Brokerage"/>
    <s v="Inception"/>
    <m/>
    <d v="2020-01-22T00:00:00"/>
    <n v="0"/>
    <n v="0"/>
    <n v="2254.63"/>
  </r>
  <r>
    <n v="11"/>
    <s v="Raju Kumar"/>
    <s v="Ahmedabad"/>
    <s v="Construction, Power &amp; Infrastructure"/>
    <x v="2"/>
    <n v="0"/>
    <d v="2015-10-13T00:00:00"/>
    <s v="Brokerage"/>
    <s v="Inception"/>
    <m/>
    <d v="2020-01-22T00:00:00"/>
    <n v="0"/>
    <n v="0"/>
    <n v="0"/>
  </r>
  <r>
    <n v="11"/>
    <s v="Raju Kumar"/>
    <s v="Ahmedabad"/>
    <s v="Construction, Power &amp; Infrastructure"/>
    <x v="2"/>
    <n v="0"/>
    <d v="2017-05-19T00:00:00"/>
    <s v="Brokerage"/>
    <s v="Inception"/>
    <m/>
    <d v="2020-01-22T00:00:00"/>
    <n v="0"/>
    <n v="0"/>
    <n v="0"/>
  </r>
  <r>
    <n v="1"/>
    <s v="Vinay"/>
    <s v="Ahmedabad"/>
    <s v="Liability"/>
    <x v="2"/>
    <n v="118750"/>
    <d v="2018-05-29T00:00:00"/>
    <s v="Brokerage"/>
    <s v="Inception"/>
    <m/>
    <d v="2020-01-22T00:00:00"/>
    <n v="0"/>
    <n v="0"/>
    <n v="118750"/>
  </r>
  <r>
    <n v="1"/>
    <s v="Vinay"/>
    <s v="Ahmedabad"/>
    <s v="Construction, Power &amp; Infrastructure"/>
    <x v="1"/>
    <n v="93516.75"/>
    <d v="2020-05-07T00:00:00"/>
    <s v="Brokerage"/>
    <s v="Inception"/>
    <m/>
    <d v="2020-01-22T00:00:00"/>
    <n v="0"/>
    <n v="93516.75"/>
    <n v="0"/>
  </r>
  <r>
    <n v="1"/>
    <s v="Vinay"/>
    <s v="Ahmedabad"/>
    <s v="Construction, Power &amp; Infrastructure"/>
    <x v="1"/>
    <n v="93516.75"/>
    <d v="2020-05-07T00:00:00"/>
    <s v="Brokerage"/>
    <s v="Inception"/>
    <m/>
    <d v="2020-01-22T00:00:00"/>
    <n v="0"/>
    <n v="93516.75"/>
    <n v="0"/>
  </r>
  <r>
    <n v="1"/>
    <s v="Vinay"/>
    <s v="Ahmedabad"/>
    <s v="Construction, Power &amp; Infrastructure"/>
    <x v="1"/>
    <n v="93516.75"/>
    <d v="2020-05-07T00:00:00"/>
    <s v="Brokerage"/>
    <s v="Inception"/>
    <m/>
    <d v="2020-01-22T00:00:00"/>
    <n v="0"/>
    <n v="93516.75"/>
    <n v="0"/>
  </r>
  <r>
    <n v="1"/>
    <s v="Vinay"/>
    <s v="Ahmedabad"/>
    <s v="Construction, Power &amp; Infrastructure"/>
    <x v="1"/>
    <n v="93517.25"/>
    <d v="2020-01-25T00:00:00"/>
    <s v="Brokerage"/>
    <s v="Inception"/>
    <m/>
    <d v="2020-01-22T00:00:00"/>
    <n v="0"/>
    <n v="93517.25"/>
    <n v="0"/>
  </r>
  <r>
    <n v="1"/>
    <s v="Vinay"/>
    <s v="Ahmedabad"/>
    <s v="Construction, Power &amp; Infrastructure"/>
    <x v="1"/>
    <n v="100710.88"/>
    <d v="2018-12-09T00:00:00"/>
    <s v="Brokerage"/>
    <s v="Inception"/>
    <m/>
    <d v="2020-01-22T00:00:00"/>
    <n v="0"/>
    <n v="100710.88"/>
    <n v="0"/>
  </r>
  <r>
    <n v="1"/>
    <s v="Vinay"/>
    <s v="Ahmedabad"/>
    <s v="Construction, Power &amp; Infrastructure"/>
    <x v="1"/>
    <n v="100710.88"/>
    <d v="2019-03-22T00:00:00"/>
    <s v="Brokerage"/>
    <s v="Inception"/>
    <m/>
    <d v="2020-01-22T00:00:00"/>
    <n v="0"/>
    <n v="100710.88"/>
    <n v="0"/>
  </r>
  <r>
    <n v="1"/>
    <s v="Vinay"/>
    <s v="Ahmedabad"/>
    <s v="Construction, Power &amp; Infrastructure"/>
    <x v="1"/>
    <n v="100710.88"/>
    <d v="2019-07-03T00:00:00"/>
    <s v="Brokerage"/>
    <s v="Inception"/>
    <m/>
    <d v="2020-01-22T00:00:00"/>
    <n v="0"/>
    <n v="100710.88"/>
    <n v="0"/>
  </r>
  <r>
    <n v="1"/>
    <s v="Vinay"/>
    <s v="Ahmedabad"/>
    <s v="Construction, Power &amp; Infrastructure"/>
    <x v="1"/>
    <n v="100710.88"/>
    <d v="2019-10-14T00:00:00"/>
    <s v="Brokerage"/>
    <s v="Inception"/>
    <m/>
    <d v="2020-01-22T00:00:00"/>
    <n v="0"/>
    <n v="100710.88"/>
    <n v="0"/>
  </r>
  <r>
    <n v="1"/>
    <s v="Vinay"/>
    <s v="Ahmedabad"/>
    <s v="Construction, Power &amp; Infrastructure"/>
    <x v="1"/>
    <n v="129485.38"/>
    <d v="2018-08-28T00:00:00"/>
    <s v="Brokerage"/>
    <s v="Inception"/>
    <m/>
    <d v="2020-01-22T00:00:00"/>
    <n v="0"/>
    <n v="129485.38"/>
    <n v="0"/>
  </r>
  <r>
    <n v="1"/>
    <s v="Vinay"/>
    <s v="Ahmedabad"/>
    <s v="Construction, Power &amp; Infrastructure"/>
    <x v="2"/>
    <n v="53711"/>
    <d v="2018-12-06T00:00:00"/>
    <s v="Brokerage"/>
    <s v="Inception"/>
    <m/>
    <d v="2020-01-22T00:00:00"/>
    <n v="0"/>
    <n v="0"/>
    <n v="53711"/>
  </r>
  <r>
    <n v="1"/>
    <s v="Vinay"/>
    <s v="Ahmedabad"/>
    <s v="Construction, Power &amp; Infrastructure"/>
    <x v="2"/>
    <n v="49576"/>
    <d v="2019-03-26T00:00:00"/>
    <s v="Brokerage"/>
    <s v="Inception"/>
    <m/>
    <d v="2020-01-22T00:00:00"/>
    <n v="0"/>
    <n v="0"/>
    <n v="49576"/>
  </r>
  <r>
    <n v="1"/>
    <s v="Vinay"/>
    <s v="Ahmedabad"/>
    <s v="Construction, Power &amp; Infrastructure"/>
    <x v="2"/>
    <n v="0"/>
    <d v="2016-09-21T00:00:00"/>
    <s v="Brokerage"/>
    <s v="Endorsement"/>
    <m/>
    <d v="2020-01-22T00:00:00"/>
    <n v="0"/>
    <n v="0"/>
    <n v="0"/>
  </r>
  <r>
    <n v="1"/>
    <s v="Vinay"/>
    <s v="Ahmedabad"/>
    <s v="Construction, Power &amp; Infrastructure"/>
    <x v="2"/>
    <m/>
    <d v="2018-09-21T00:00:00"/>
    <s v="Brokerage "/>
    <s v="Endorsement"/>
    <m/>
    <d v="2020-01-22T00:00:00"/>
    <n v="0"/>
    <n v="0"/>
    <n v="0"/>
  </r>
  <r>
    <n v="1"/>
    <s v="Vinay"/>
    <s v="Ahmedabad"/>
    <s v="Construction, Power &amp; Infrastructure"/>
    <x v="2"/>
    <m/>
    <d v="2018-12-21T00:00:00"/>
    <s v="Brokerage "/>
    <s v="Endorsement"/>
    <m/>
    <d v="2020-01-22T00:00:00"/>
    <n v="0"/>
    <n v="0"/>
    <n v="0"/>
  </r>
  <r>
    <n v="1"/>
    <s v="Vinay"/>
    <s v="Ahmedabad"/>
    <s v="Construction, Power &amp; Infrastructure"/>
    <x v="2"/>
    <n v="64971"/>
    <d v="2018-12-01T00:00:00"/>
    <s v="Brokerage"/>
    <s v="Inception"/>
    <m/>
    <d v="2020-01-22T00:00:00"/>
    <n v="0"/>
    <n v="0"/>
    <n v="64971"/>
  </r>
  <r>
    <n v="1"/>
    <s v="Vinay"/>
    <s v="Ahmedabad"/>
    <s v="Marine"/>
    <x v="0"/>
    <n v="66188.759999999995"/>
    <d v="2019-06-30T00:00:00"/>
    <s v="Brokerage"/>
    <s v="Renewal"/>
    <m/>
    <d v="2020-01-22T00:00:00"/>
    <n v="66188.759999999995"/>
    <n v="0"/>
    <n v="0"/>
  </r>
  <r>
    <n v="1"/>
    <s v="Vinay"/>
    <s v="Ahmedabad"/>
    <s v="Marine"/>
    <x v="2"/>
    <n v="37754.15"/>
    <d v="2018-06-30T00:00:00"/>
    <s v="Brokerage"/>
    <s v="Inception"/>
    <m/>
    <d v="2020-01-22T00:00:00"/>
    <n v="0"/>
    <n v="0"/>
    <n v="37754.15"/>
  </r>
  <r>
    <n v="1"/>
    <s v="Vinay"/>
    <s v="Ahmedabad"/>
    <s v="Property / BI"/>
    <x v="0"/>
    <n v="48325.760000000002"/>
    <d v="2019-09-01T00:00:00"/>
    <s v="Brokerage"/>
    <s v="Renewal"/>
    <m/>
    <d v="2020-01-22T00:00:00"/>
    <n v="48325.760000000002"/>
    <n v="0"/>
    <n v="0"/>
  </r>
  <r>
    <n v="1"/>
    <s v="Vinay"/>
    <s v="Ahmedabad"/>
    <s v="Property / BI"/>
    <x v="0"/>
    <n v="5763.57"/>
    <d v="2018-09-01T00:00:00"/>
    <s v="Brokerage"/>
    <s v="Inception"/>
    <m/>
    <d v="2020-01-22T00:00:00"/>
    <n v="5763.57"/>
    <n v="0"/>
    <n v="0"/>
  </r>
  <r>
    <n v="1"/>
    <s v="Vinay"/>
    <s v="Ahmedabad"/>
    <s v="Property / BI"/>
    <x v="0"/>
    <n v="5721.71"/>
    <d v="2018-09-01T00:00:00"/>
    <s v="Brokerage"/>
    <s v="Inception"/>
    <m/>
    <d v="2020-01-22T00:00:00"/>
    <n v="5721.71"/>
    <n v="0"/>
    <n v="0"/>
  </r>
  <r>
    <n v="5"/>
    <s v="Juli"/>
    <s v="Ahmedabad"/>
    <s v="Marine"/>
    <x v="0"/>
    <n v="50101.73"/>
    <d v="2018-06-30T00:00:00"/>
    <s v="Brokerage"/>
    <s v="Inception"/>
    <m/>
    <d v="2020-01-22T00:00:00"/>
    <n v="50101.73"/>
    <n v="0"/>
    <n v="0"/>
  </r>
  <r>
    <n v="1"/>
    <s v="Vinay"/>
    <s v="Ahmedabad"/>
    <s v="Energy"/>
    <x v="0"/>
    <n v="2940.49"/>
    <d v="2018-01-12T00:00:00"/>
    <s v="Brokerage"/>
    <s v="Lapse"/>
    <s v="OTHR â€“ Other"/>
    <d v="2020-01-22T00:00:00"/>
    <n v="2940.49"/>
    <n v="0"/>
    <n v="0"/>
  </r>
  <r>
    <n v="1"/>
    <s v="Vinay"/>
    <s v="Ahmedabad"/>
    <s v="Energy"/>
    <x v="0"/>
    <n v="3073.94"/>
    <d v="2019-01-12T00:00:00"/>
    <s v="Brokerage"/>
    <s v="Renewal"/>
    <m/>
    <d v="2020-01-22T00:00:00"/>
    <n v="3073.94"/>
    <n v="0"/>
    <n v="0"/>
  </r>
  <r>
    <n v="1"/>
    <s v="Vinay"/>
    <s v="Ahmedabad"/>
    <s v="Marine"/>
    <x v="2"/>
    <n v="330"/>
    <d v="2018-01-16T00:00:00"/>
    <s v="Brokerage"/>
    <s v="Lapse"/>
    <s v="OTHR â€“ Other"/>
    <d v="2020-01-22T00:00:00"/>
    <n v="0"/>
    <n v="0"/>
    <n v="330"/>
  </r>
  <r>
    <n v="1"/>
    <s v="Vinay"/>
    <s v="Ahmedabad"/>
    <s v="Property / BI"/>
    <x v="0"/>
    <n v="20327.63"/>
    <d v="2019-09-01T00:00:00"/>
    <s v="Brokerage"/>
    <s v="Renewal"/>
    <m/>
    <d v="2020-01-22T00:00:00"/>
    <n v="20327.63"/>
    <n v="0"/>
    <n v="0"/>
  </r>
  <r>
    <n v="1"/>
    <s v="Vinay"/>
    <s v="Ahmedabad"/>
    <s v="Property / BI"/>
    <x v="0"/>
    <n v="2164.3000000000002"/>
    <d v="2018-09-01T00:00:00"/>
    <s v="Brokerage"/>
    <s v="Inception"/>
    <m/>
    <d v="2020-01-22T00:00:00"/>
    <n v="2164.3000000000002"/>
    <n v="0"/>
    <n v="0"/>
  </r>
  <r>
    <n v="1"/>
    <s v="Vinay"/>
    <s v="Ahmedabad"/>
    <s v="Property / BI"/>
    <x v="0"/>
    <n v="27258.799999999999"/>
    <d v="2019-09-01T00:00:00"/>
    <s v="Brokerage"/>
    <s v="Renewal"/>
    <m/>
    <d v="2020-01-22T00:00:00"/>
    <n v="27258.799999999999"/>
    <n v="0"/>
    <n v="0"/>
  </r>
  <r>
    <n v="1"/>
    <s v="Vinay"/>
    <s v="Ahmedabad"/>
    <s v="Property / BI"/>
    <x v="0"/>
    <n v="5105.2"/>
    <d v="2018-09-01T00:00:00"/>
    <s v="Brokerage"/>
    <s v="Inception"/>
    <m/>
    <d v="2020-01-22T00:00:00"/>
    <n v="5105.2"/>
    <n v="0"/>
    <n v="0"/>
  </r>
  <r>
    <n v="1"/>
    <s v="Vinay"/>
    <s v="Ahmedabad"/>
    <s v="Small Medium Enterpries (SME)"/>
    <x v="2"/>
    <n v="95.85"/>
    <d v="2020-01-17T00:00:00"/>
    <s v="Brokerage"/>
    <s v="Inception"/>
    <m/>
    <d v="2020-01-22T00:00:00"/>
    <n v="0"/>
    <n v="0"/>
    <n v="95.85"/>
  </r>
  <r>
    <n v="1"/>
    <s v="Vinay"/>
    <s v="Ahmedabad"/>
    <s v="Property / BI"/>
    <x v="0"/>
    <n v="153.76"/>
    <d v="2018-09-01T00:00:00"/>
    <s v="Brokerage"/>
    <s v="Inception"/>
    <m/>
    <d v="2020-01-22T00:00:00"/>
    <n v="153.76"/>
    <n v="0"/>
    <n v="0"/>
  </r>
  <r>
    <n v="1"/>
    <s v="Vinay"/>
    <s v="Ahmedabad"/>
    <s v="Property / BI"/>
    <x v="0"/>
    <n v="3842.38"/>
    <d v="2018-09-01T00:00:00"/>
    <s v="Brokerage"/>
    <s v="Inception"/>
    <m/>
    <d v="2020-01-22T00:00:00"/>
    <n v="3842.38"/>
    <n v="0"/>
    <n v="0"/>
  </r>
  <r>
    <n v="1"/>
    <s v="Vinay"/>
    <s v="Ahmedabad"/>
    <s v="Small Medium Enterpries (SME)"/>
    <x v="0"/>
    <n v="3300"/>
    <d v="2019-09-12T00:00:00"/>
    <s v="Brokerage"/>
    <s v="Inception"/>
    <m/>
    <d v="2020-01-22T00:00:00"/>
    <n v="3300"/>
    <n v="0"/>
    <n v="0"/>
  </r>
  <r>
    <n v="1"/>
    <s v="Vinay"/>
    <s v="Ahmedabad"/>
    <s v="Marine"/>
    <x v="0"/>
    <n v="7424.84"/>
    <d v="2018-11-01T00:00:00"/>
    <s v="Brokerage"/>
    <s v="Renewal"/>
    <m/>
    <d v="2020-01-22T00:00:00"/>
    <n v="7424.84"/>
    <n v="0"/>
    <n v="0"/>
  </r>
  <r>
    <n v="1"/>
    <s v="Vinay"/>
    <s v="Ahmedabad"/>
    <s v="Marine"/>
    <x v="0"/>
    <n v="55687.5"/>
    <d v="2017-11-01T00:00:00"/>
    <s v="Brokerage"/>
    <s v="Lapse"/>
    <s v="OTHR â€“ Other"/>
    <d v="2020-01-22T00:00:00"/>
    <n v="55687.5"/>
    <n v="0"/>
    <n v="0"/>
  </r>
  <r>
    <n v="5"/>
    <s v="Juli"/>
    <s v="Ahmedabad"/>
    <s v="Marine"/>
    <x v="0"/>
    <n v="8745.18"/>
    <d v="2018-09-12T00:00:00"/>
    <s v="Brokerage"/>
    <s v="Inception"/>
    <m/>
    <d v="2020-01-22T00:00:00"/>
    <n v="8745.18"/>
    <n v="0"/>
    <n v="0"/>
  </r>
  <r>
    <n v="9"/>
    <s v="Manish Sharma"/>
    <s v="Ahmedabad"/>
    <s v="Motor"/>
    <x v="2"/>
    <n v="10578.39"/>
    <d v="2019-02-15T00:00:00"/>
    <s v="Brokerage"/>
    <s v="Inception"/>
    <m/>
    <d v="2020-01-22T00:00:00"/>
    <n v="0"/>
    <n v="0"/>
    <n v="10578.39"/>
  </r>
  <r>
    <n v="1"/>
    <s v="Vinay"/>
    <s v="Ahmedabad"/>
    <s v="Property / BI"/>
    <x v="0"/>
    <n v="10279.51"/>
    <d v="2019-09-01T00:00:00"/>
    <s v="Brokerage"/>
    <s v="Renewal"/>
    <m/>
    <d v="2020-01-22T00:00:00"/>
    <n v="10279.51"/>
    <n v="0"/>
    <n v="0"/>
  </r>
  <r>
    <n v="1"/>
    <s v="Vinay"/>
    <s v="Ahmedabad"/>
    <s v="Property / BI"/>
    <x v="0"/>
    <n v="610.77"/>
    <d v="2018-09-01T00:00:00"/>
    <s v="Brokerage"/>
    <s v="Inception"/>
    <m/>
    <d v="2020-01-22T00:00:00"/>
    <n v="610.77"/>
    <n v="0"/>
    <n v="0"/>
  </r>
  <r>
    <n v="12"/>
    <s v="Shivani Sharma"/>
    <s v="Ahmedabad"/>
    <s v="Global Client Network (GNB Inward)"/>
    <x v="0"/>
    <n v="25000"/>
    <d v="2018-03-09T00:00:00"/>
    <s v="Brokerage"/>
    <s v="Inception"/>
    <m/>
    <d v="2020-01-22T00:00:00"/>
    <n v="25000"/>
    <n v="0"/>
    <n v="0"/>
  </r>
  <r>
    <n v="3"/>
    <s v="Animesh Rawat"/>
    <s v="Ahmedabad"/>
    <s v="Global Client Network (GNB Inward)"/>
    <x v="0"/>
    <n v="23750"/>
    <d v="2019-03-09T00:00:00"/>
    <s v="Brokerage"/>
    <s v="Renewal"/>
    <m/>
    <d v="2020-01-22T00:00:00"/>
    <n v="23750"/>
    <n v="0"/>
    <n v="0"/>
  </r>
  <r>
    <n v="13"/>
    <s v="Vididt Saha"/>
    <s v="Ahmedabad"/>
    <s v="Employee Benefits (EB)"/>
    <x v="2"/>
    <n v="0"/>
    <d v="2018-11-10T00:00:00"/>
    <s v="Brokerage"/>
    <s v="Inception"/>
    <m/>
    <d v="2020-01-22T00:00:00"/>
    <n v="0"/>
    <n v="0"/>
    <n v="0"/>
  </r>
  <r>
    <n v="13"/>
    <s v="Vididt Saha"/>
    <s v="Ahmedabad"/>
    <s v="Marine"/>
    <x v="2"/>
    <n v="10395"/>
    <d v="2018-01-12T00:00:00"/>
    <s v="Brokerage"/>
    <s v="Endorsement"/>
    <m/>
    <d v="2020-01-22T00:00:00"/>
    <n v="0"/>
    <n v="0"/>
    <n v="10395"/>
  </r>
  <r>
    <n v="13"/>
    <s v="Vididt Saha"/>
    <s v="Ahmedabad"/>
    <s v="Marine"/>
    <x v="2"/>
    <n v="0"/>
    <m/>
    <s v="Brokerage "/>
    <s v="Endorsement"/>
    <m/>
    <d v="2020-01-22T00:00:00"/>
    <n v="0"/>
    <n v="0"/>
    <n v="0"/>
  </r>
  <r>
    <n v="13"/>
    <s v="Vididt Saha"/>
    <s v="Ahmedabad"/>
    <s v="Marine"/>
    <x v="2"/>
    <n v="15592.5"/>
    <d v="2019-01-12T00:00:00"/>
    <s v="Brokerage"/>
    <s v="Renewal"/>
    <m/>
    <d v="2020-01-22T00:00:00"/>
    <n v="0"/>
    <n v="0"/>
    <n v="15592.5"/>
  </r>
  <r>
    <n v="13"/>
    <s v="Vididt Saha"/>
    <s v="Ahmedabad"/>
    <s v="Marine"/>
    <x v="2"/>
    <n v="11310.75"/>
    <d v="2020-01-12T00:00:00"/>
    <s v="Brokerage"/>
    <s v="Renewal"/>
    <m/>
    <d v="2020-01-22T00:00:00"/>
    <n v="0"/>
    <n v="0"/>
    <n v="11310.75"/>
  </r>
  <r>
    <n v="13"/>
    <s v="Vididt Saha"/>
    <s v="Ahmedabad"/>
    <s v="Employee Benefits (EB)"/>
    <x v="0"/>
    <n v="48928.73"/>
    <d v="2019-11-10T00:00:00"/>
    <s v="Brokerage"/>
    <s v="Renewal"/>
    <m/>
    <d v="2020-01-22T00:00:00"/>
    <n v="48928.73"/>
    <n v="0"/>
    <n v="0"/>
  </r>
  <r>
    <n v="13"/>
    <s v="Vididt Saha"/>
    <s v="Ahmedabad"/>
    <s v="Liability"/>
    <x v="0"/>
    <n v="18975"/>
    <d v="2019-11-25T00:00:00"/>
    <s v="Brokerage"/>
    <s v="Inception"/>
    <m/>
    <d v="2020-01-22T00:00:00"/>
    <n v="18975"/>
    <n v="0"/>
    <n v="0"/>
  </r>
  <r>
    <n v="13"/>
    <s v="Vididt Saha"/>
    <s v="Ahmedabad"/>
    <s v="Liability"/>
    <x v="2"/>
    <n v="16170"/>
    <d v="2018-07-11T00:00:00"/>
    <s v="Brokerage"/>
    <s v="Lapse"/>
    <s v="NOLN - No Longer Needed"/>
    <d v="2020-01-22T00:00:00"/>
    <n v="0"/>
    <n v="0"/>
    <n v="16170"/>
  </r>
  <r>
    <n v="13"/>
    <s v="Vididt Saha"/>
    <s v="Ahmedabad"/>
    <s v="Employee Benefits (EB)"/>
    <x v="2"/>
    <n v="9056.48"/>
    <d v="2019-07-09T00:00:00"/>
    <s v="Brokerage"/>
    <s v="Inception"/>
    <m/>
    <d v="2020-01-22T00:00:00"/>
    <n v="0"/>
    <n v="0"/>
    <n v="9056.48"/>
  </r>
  <r>
    <n v="13"/>
    <s v="Vididt Saha"/>
    <s v="Ahmedabad"/>
    <s v="Property / BI"/>
    <x v="2"/>
    <n v="18357"/>
    <d v="2018-07-10T00:00:00"/>
    <s v="Brokerage"/>
    <s v="Lapse"/>
    <s v="OTHR â€“ Other"/>
    <d v="2020-01-22T00:00:00"/>
    <n v="0"/>
    <n v="0"/>
    <n v="18357"/>
  </r>
  <r>
    <n v="13"/>
    <s v="Vididt Saha"/>
    <s v="Ahmedabad"/>
    <s v="Property / BI"/>
    <x v="2"/>
    <n v="10416.75"/>
    <d v="2018-07-10T00:00:00"/>
    <s v="Brokerage"/>
    <s v="Inception"/>
    <m/>
    <d v="2020-01-22T00:00:00"/>
    <n v="0"/>
    <n v="0"/>
    <n v="10416.75"/>
  </r>
  <r>
    <n v="13"/>
    <s v="Vididt Saha"/>
    <s v="Ahmedabad"/>
    <s v="Property / BI"/>
    <x v="2"/>
    <n v="1232"/>
    <d v="2018-07-10T00:00:00"/>
    <s v="Brokerage"/>
    <s v="Inception"/>
    <m/>
    <d v="2020-01-22T00:00:00"/>
    <n v="0"/>
    <n v="0"/>
    <n v="1232"/>
  </r>
  <r>
    <n v="13"/>
    <s v="Vididt Saha"/>
    <s v="Ahmedabad"/>
    <s v="Property / BI"/>
    <x v="2"/>
    <n v="242.5"/>
    <d v="2018-07-10T00:00:00"/>
    <s v="Brokerage"/>
    <s v="Lapse"/>
    <s v="NOLN - No Longer Needed"/>
    <d v="2020-01-22T00:00:00"/>
    <n v="0"/>
    <n v="0"/>
    <n v="242.5"/>
  </r>
  <r>
    <n v="13"/>
    <s v="Vididt Saha"/>
    <s v="Ahmedabad"/>
    <s v="Property / BI"/>
    <x v="2"/>
    <n v="643.75"/>
    <d v="2019-01-09T00:00:00"/>
    <s v="Brokerage"/>
    <s v="Inception"/>
    <m/>
    <d v="2020-01-22T00:00:00"/>
    <n v="0"/>
    <n v="0"/>
    <n v="643.75"/>
  </r>
  <r>
    <n v="13"/>
    <s v="Vididt Saha"/>
    <s v="Ahmedabad"/>
    <s v="Property / BI"/>
    <x v="2"/>
    <n v="4595.75"/>
    <d v="2019-05-16T00:00:00"/>
    <s v="Brokerage"/>
    <s v="Inception"/>
    <m/>
    <d v="2020-01-22T00:00:00"/>
    <n v="0"/>
    <n v="0"/>
    <n v="4595.75"/>
  </r>
  <r>
    <n v="13"/>
    <s v="Vididt Saha"/>
    <s v="Ahmedabad"/>
    <s v="Property / BI"/>
    <x v="2"/>
    <n v="21905.200000000001"/>
    <d v="2019-07-11T00:00:00"/>
    <s v="Brokerage"/>
    <s v="Renewal"/>
    <m/>
    <d v="2020-01-22T00:00:00"/>
    <n v="0"/>
    <n v="0"/>
    <n v="21905.200000000001"/>
  </r>
  <r>
    <n v="13"/>
    <s v="Vididt Saha"/>
    <s v="Ahmedabad"/>
    <s v="Property / BI"/>
    <x v="2"/>
    <n v="337.5"/>
    <d v="2019-07-10T00:00:00"/>
    <s v="Brokerage"/>
    <s v="Renewal"/>
    <m/>
    <d v="2020-01-22T00:00:00"/>
    <n v="0"/>
    <n v="0"/>
    <n v="337.5"/>
  </r>
  <r>
    <n v="1"/>
    <s v="Vinay"/>
    <s v="Ahmedabad"/>
    <s v="Marine"/>
    <x v="2"/>
    <n v="6112.76"/>
    <d v="2018-12-28T00:00:00"/>
    <s v="Brokerage"/>
    <s v="Endorsement"/>
    <m/>
    <d v="2020-01-22T00:00:00"/>
    <n v="0"/>
    <n v="0"/>
    <n v="6112.76"/>
  </r>
  <r>
    <n v="1"/>
    <s v="Vinay"/>
    <s v="Ahmedabad"/>
    <s v="Marine"/>
    <x v="2"/>
    <n v="0"/>
    <m/>
    <s v="Brokerage "/>
    <s v="Endorsement"/>
    <m/>
    <d v="2020-01-22T00:00:00"/>
    <n v="0"/>
    <n v="0"/>
    <n v="0"/>
  </r>
  <r>
    <n v="1"/>
    <s v="Vinay"/>
    <s v="Ahmedabad"/>
    <s v="Marine"/>
    <x v="2"/>
    <n v="10725"/>
    <d v="2018-12-06T00:00:00"/>
    <s v="Brokerage"/>
    <s v="Inception"/>
    <m/>
    <d v="2020-01-22T00:00:00"/>
    <n v="0"/>
    <n v="0"/>
    <n v="10725"/>
  </r>
  <r>
    <n v="2"/>
    <s v="Abhinav Shivam"/>
    <s v="Ahmedabad"/>
    <s v="Liability"/>
    <x v="2"/>
    <n v="27530.38"/>
    <d v="2019-03-09T00:00:00"/>
    <s v="Brokerage"/>
    <s v="Inception"/>
    <m/>
    <d v="2020-01-22T00:00:00"/>
    <n v="0"/>
    <n v="0"/>
    <n v="27530.38"/>
  </r>
  <r>
    <n v="1"/>
    <s v="Vinay"/>
    <s v="Ahmedabad"/>
    <s v="Property / BI"/>
    <x v="2"/>
    <n v="106033.91"/>
    <d v="2018-04-01T00:00:00"/>
    <s v="Brokerage"/>
    <s v="Lapse"/>
    <s v="COMP - Competition"/>
    <d v="2020-01-22T00:00:00"/>
    <n v="0"/>
    <n v="0"/>
    <n v="106033.91"/>
  </r>
  <r>
    <n v="2"/>
    <s v="Abhinav Shivam"/>
    <s v="Ahmedabad"/>
    <s v="Small Medium Enterpries (SME)"/>
    <x v="2"/>
    <n v="3978.77"/>
    <d v="2019-01-08T00:00:00"/>
    <s v="Brokerage"/>
    <s v="Inception"/>
    <m/>
    <d v="2020-01-22T00:00:00"/>
    <n v="0"/>
    <n v="0"/>
    <n v="3978.77"/>
  </r>
  <r>
    <n v="2"/>
    <s v="Abhinav Shivam"/>
    <s v="Ahmedabad"/>
    <s v="Small Medium Enterpries (SME)"/>
    <x v="2"/>
    <n v="9453.35"/>
    <d v="2019-01-19T00:00:00"/>
    <s v="Brokerage"/>
    <s v="Inception"/>
    <m/>
    <d v="2020-01-22T00:00:00"/>
    <n v="0"/>
    <n v="0"/>
    <n v="9453.35"/>
  </r>
  <r>
    <n v="2"/>
    <s v="Abhinav Shivam"/>
    <s v="Ahmedabad"/>
    <s v="Small Medium Enterpries (SME)"/>
    <x v="2"/>
    <n v="4156.79"/>
    <d v="2019-02-26T00:00:00"/>
    <s v="Brokerage"/>
    <s v="Inception"/>
    <m/>
    <d v="2020-01-22T00:00:00"/>
    <n v="0"/>
    <n v="0"/>
    <n v="4156.79"/>
  </r>
  <r>
    <n v="13"/>
    <s v="Vididt Saha"/>
    <s v="Ahmedabad"/>
    <s v="Liability"/>
    <x v="1"/>
    <n v="7451.24"/>
    <d v="2019-04-22T00:00:00"/>
    <s v="Brokerage"/>
    <s v="Inception"/>
    <m/>
    <d v="2020-01-22T00:00:00"/>
    <n v="0"/>
    <n v="7451.24"/>
    <n v="0"/>
  </r>
  <r>
    <n v="1"/>
    <s v="Vinay"/>
    <s v="Ahmedabad"/>
    <s v="Marine"/>
    <x v="2"/>
    <n v="3630"/>
    <d v="2019-12-17T00:00:00"/>
    <s v="Brokerage"/>
    <s v="Inception"/>
    <m/>
    <d v="2020-01-22T00:00:00"/>
    <n v="0"/>
    <n v="0"/>
    <n v="3630"/>
  </r>
  <r>
    <n v="1"/>
    <s v="Vinay"/>
    <s v="Ahmedabad"/>
    <s v="Marine"/>
    <x v="0"/>
    <n v="1072.5"/>
    <d v="2019-09-11T00:00:00"/>
    <s v="Brokerage"/>
    <s v="Inception"/>
    <m/>
    <d v="2020-01-22T00:00:00"/>
    <n v="1072.5"/>
    <n v="0"/>
    <n v="0"/>
  </r>
  <r>
    <n v="3"/>
    <s v="Animesh Rawat"/>
    <s v="Ahmedabad"/>
    <s v="Global Client Network (GNB Inward)"/>
    <x v="2"/>
    <n v="49401.25"/>
    <d v="2019-01-03T00:00:00"/>
    <s v="Brokerage"/>
    <s v="Inception"/>
    <m/>
    <d v="2020-01-22T00:00:00"/>
    <n v="0"/>
    <n v="0"/>
    <n v="49401.25"/>
  </r>
  <r>
    <n v="3"/>
    <s v="Animesh Rawat"/>
    <s v="Ahmedabad"/>
    <s v="Global Client Network (GNB Inward)"/>
    <x v="2"/>
    <n v="49401.25"/>
    <d v="2019-01-03T00:00:00"/>
    <s v="Brokerage"/>
    <s v="Inception"/>
    <m/>
    <d v="2020-01-22T00:00:00"/>
    <n v="0"/>
    <n v="0"/>
    <n v="49401.25"/>
  </r>
  <r>
    <n v="3"/>
    <s v="Animesh Rawat"/>
    <s v="Ahmedabad"/>
    <s v="Global Client Network (GNB Inward)"/>
    <x v="2"/>
    <n v="45000"/>
    <d v="2019-01-03T00:00:00"/>
    <s v="Brokerage"/>
    <s v="Inception"/>
    <m/>
    <d v="2020-01-22T00:00:00"/>
    <n v="0"/>
    <n v="0"/>
    <n v="45000"/>
  </r>
  <r>
    <n v="10"/>
    <s v="Mark"/>
    <s v="Ahmedabad"/>
    <s v="Employee Benefits (EB)"/>
    <x v="0"/>
    <n v="54000"/>
    <d v="2018-09-30T00:00:00"/>
    <s v="Brokerage"/>
    <s v="Inception"/>
    <m/>
    <d v="2020-01-22T00:00:00"/>
    <n v="54000"/>
    <n v="0"/>
    <n v="0"/>
  </r>
  <r>
    <n v="12"/>
    <s v="Shivani Sharma"/>
    <s v="Ahmedabad"/>
    <s v="Global Client Network (GNB Inward)"/>
    <x v="2"/>
    <n v="5659.5"/>
    <d v="2018-12-14T00:00:00"/>
    <s v="Brokerage"/>
    <s v="Inception"/>
    <m/>
    <d v="2020-01-22T00:00:00"/>
    <n v="0"/>
    <n v="0"/>
    <n v="5659.5"/>
  </r>
  <r>
    <n v="3"/>
    <s v="Animesh Rawat"/>
    <s v="Ahmedabad"/>
    <s v="Global Client Network (GNB Inward)"/>
    <x v="2"/>
    <n v="2942.25"/>
    <d v="2019-04-11T00:00:00"/>
    <s v="Brokerage"/>
    <s v="Inception"/>
    <m/>
    <d v="2020-01-22T00:00:00"/>
    <n v="0"/>
    <n v="0"/>
    <n v="2942.25"/>
  </r>
  <r>
    <n v="3"/>
    <s v="Animesh Rawat"/>
    <s v="Ahmedabad"/>
    <s v="Global Client Network (GNB Inward)"/>
    <x v="0"/>
    <n v="6335.5"/>
    <d v="2019-10-23T00:00:00"/>
    <s v="Brokerage"/>
    <s v="Inception"/>
    <m/>
    <d v="2020-01-22T00:00:00"/>
    <n v="6335.5"/>
    <n v="0"/>
    <n v="0"/>
  </r>
  <r>
    <n v="3"/>
    <s v="Animesh Rawat"/>
    <s v="Ahmedabad"/>
    <s v="Global Client Network (GNB Inward)"/>
    <x v="0"/>
    <n v="2436.75"/>
    <d v="2019-10-26T00:00:00"/>
    <s v="Brokerage"/>
    <s v="Renewal"/>
    <m/>
    <d v="2020-01-22T00:00:00"/>
    <n v="2436.75"/>
    <n v="0"/>
    <n v="0"/>
  </r>
  <r>
    <n v="3"/>
    <s v="Animesh Rawat"/>
    <s v="Ahmedabad"/>
    <s v="Global Client Network (GNB Inward)"/>
    <x v="0"/>
    <n v="18321.23"/>
    <d v="2018-10-24T00:00:00"/>
    <s v="Brokerage"/>
    <s v="Inception"/>
    <m/>
    <d v="2020-01-22T00:00:00"/>
    <n v="18321.23"/>
    <n v="0"/>
    <n v="0"/>
  </r>
  <r>
    <n v="3"/>
    <s v="Animesh Rawat"/>
    <s v="Ahmedabad"/>
    <s v="Global Client Network (GNB Inward)"/>
    <x v="0"/>
    <n v="26967.39"/>
    <d v="2019-10-25T00:00:00"/>
    <s v="Brokerage"/>
    <s v="Renewal"/>
    <m/>
    <d v="2020-01-22T00:00:00"/>
    <n v="26967.39"/>
    <n v="0"/>
    <n v="0"/>
  </r>
  <r>
    <n v="3"/>
    <s v="Animesh Rawat"/>
    <s v="Ahmedabad"/>
    <s v="Global Client Network (GNB Inward)"/>
    <x v="0"/>
    <n v="159956.76"/>
    <d v="2018-01-01T00:00:00"/>
    <s v="Brokerage"/>
    <s v="Inception"/>
    <m/>
    <d v="2020-01-22T00:00:00"/>
    <n v="159956.76"/>
    <n v="0"/>
    <n v="0"/>
  </r>
  <r>
    <n v="3"/>
    <s v="Animesh Rawat"/>
    <s v="Ahmedabad"/>
    <s v="Global Client Network (GNB Inward)"/>
    <x v="0"/>
    <n v="0"/>
    <d v="2019-01-01T00:00:00"/>
    <s v="Brokerage"/>
    <s v="Inception"/>
    <m/>
    <d v="2020-01-22T00:00:00"/>
    <n v="0"/>
    <n v="0"/>
    <n v="0"/>
  </r>
  <r>
    <n v="3"/>
    <s v="Animesh Rawat"/>
    <s v="Ahmedabad"/>
    <s v="Global Client Network (GNB Inward)"/>
    <x v="0"/>
    <n v="8268.1299999999992"/>
    <d v="2018-09-30T00:00:00"/>
    <s v="Brokerage"/>
    <s v="Inception"/>
    <m/>
    <d v="2020-01-22T00:00:00"/>
    <n v="8268.1299999999992"/>
    <n v="0"/>
    <n v="0"/>
  </r>
  <r>
    <n v="3"/>
    <s v="Animesh Rawat"/>
    <s v="Ahmedabad"/>
    <s v="Global Client Network (GNB Inward)"/>
    <x v="0"/>
    <n v="12500.13"/>
    <d v="2019-09-19T00:00:00"/>
    <s v="Brokerage"/>
    <s v="Renewal"/>
    <m/>
    <d v="2020-01-22T00:00:00"/>
    <n v="12500.13"/>
    <n v="0"/>
    <n v="0"/>
  </r>
  <r>
    <n v="3"/>
    <s v="Animesh Rawat"/>
    <s v="Ahmedabad"/>
    <s v="Global Client Network (GNB Inward)"/>
    <x v="0"/>
    <n v="10584.15"/>
    <d v="2018-03-27T00:00:00"/>
    <s v="Brokerage"/>
    <s v="Inception"/>
    <m/>
    <d v="2020-01-22T00:00:00"/>
    <n v="10584.15"/>
    <n v="0"/>
    <n v="0"/>
  </r>
  <r>
    <n v="3"/>
    <s v="Animesh Rawat"/>
    <s v="Ahmedabad"/>
    <s v="Global Client Network (GNB Inward)"/>
    <x v="0"/>
    <n v="14393.8"/>
    <d v="2019-01-02T00:00:00"/>
    <s v="Brokerage"/>
    <s v="Inception"/>
    <m/>
    <d v="2020-01-22T00:00:00"/>
    <n v="14393.8"/>
    <n v="0"/>
    <n v="0"/>
  </r>
  <r>
    <n v="3"/>
    <s v="Animesh Rawat"/>
    <s v="Ahmedabad"/>
    <s v="Global Client Network (GNB Inward)"/>
    <x v="0"/>
    <n v="691.85"/>
    <d v="2018-05-15T00:00:00"/>
    <s v="Brokerage"/>
    <s v="Inception"/>
    <m/>
    <d v="2020-01-22T00:00:00"/>
    <n v="691.85"/>
    <n v="0"/>
    <n v="0"/>
  </r>
  <r>
    <n v="3"/>
    <s v="Animesh Rawat"/>
    <s v="Ahmedabad"/>
    <s v="Global Client Network (GNB Inward)"/>
    <x v="0"/>
    <n v="691.85"/>
    <d v="2019-05-15T00:00:00"/>
    <s v="Brokerage"/>
    <s v="Renewal"/>
    <m/>
    <d v="2020-01-22T00:00:00"/>
    <n v="691.85"/>
    <n v="0"/>
    <n v="0"/>
  </r>
  <r>
    <n v="3"/>
    <s v="Animesh Rawat"/>
    <s v="Ahmedabad"/>
    <s v="Global Client Network (GNB Inward)"/>
    <x v="0"/>
    <n v="10964.79"/>
    <d v="2017-08-22T00:00:00"/>
    <s v="Brokerage"/>
    <s v="Inception"/>
    <m/>
    <d v="2020-01-22T00:00:00"/>
    <n v="10964.79"/>
    <n v="0"/>
    <n v="0"/>
  </r>
  <r>
    <n v="3"/>
    <s v="Animesh Rawat"/>
    <s v="Ahmedabad"/>
    <s v="Global Client Network (GNB Inward)"/>
    <x v="0"/>
    <n v="13630.7"/>
    <d v="2019-08-21T00:00:00"/>
    <s v="Brokerage"/>
    <s v="Inception"/>
    <m/>
    <d v="2020-01-22T00:00:00"/>
    <n v="13630.7"/>
    <n v="0"/>
    <n v="0"/>
  </r>
  <r>
    <n v="10"/>
    <s v="Mark"/>
    <s v="Ahmedabad"/>
    <s v="Employee Benefits (EB)"/>
    <x v="0"/>
    <n v="123750"/>
    <d v="2019-09-30T00:00:00"/>
    <s v="Brokerage"/>
    <s v="Renewal"/>
    <m/>
    <d v="2020-01-22T00:00:00"/>
    <n v="123750"/>
    <n v="0"/>
    <n v="0"/>
  </r>
  <r>
    <n v="12"/>
    <s v="Shivani Sharma"/>
    <s v="Ahmedabad"/>
    <s v="Global Client Network (GNB Inward)"/>
    <x v="0"/>
    <n v="869.63"/>
    <d v="2018-05-26T00:00:00"/>
    <s v="Brokerage"/>
    <s v="Inception"/>
    <m/>
    <d v="2020-01-22T00:00:00"/>
    <n v="869.63"/>
    <n v="0"/>
    <n v="0"/>
  </r>
  <r>
    <n v="3"/>
    <s v="Animesh Rawat"/>
    <s v="Ahmedabad"/>
    <s v="Global Client Network (GNB Inward)"/>
    <x v="0"/>
    <n v="869.63"/>
    <d v="2019-05-26T00:00:00"/>
    <s v="Brokerage"/>
    <s v="Renewal"/>
    <m/>
    <d v="2020-01-22T00:00:00"/>
    <n v="869.63"/>
    <n v="0"/>
    <n v="0"/>
  </r>
  <r>
    <n v="3"/>
    <s v="Animesh Rawat"/>
    <s v="Ahmedabad"/>
    <s v="Global Client Network (GNB Inward)"/>
    <x v="0"/>
    <n v="1562.5"/>
    <d v="2019-02-16T00:00:00"/>
    <s v="Brokerage"/>
    <s v="Inception"/>
    <m/>
    <d v="2020-01-22T00:00:00"/>
    <n v="1562.5"/>
    <n v="0"/>
    <n v="0"/>
  </r>
  <r>
    <n v="4"/>
    <s v="Gilbert"/>
    <s v="Ahmedabad"/>
    <s v="Trade Credit &amp;amp; Political Risk"/>
    <x v="0"/>
    <n v="43367"/>
    <d v="2019-07-01T00:00:00"/>
    <s v="Brokerage"/>
    <s v="Lapse"/>
    <s v="GMAN â€“ Global Mandate"/>
    <d v="2020-01-22T00:00:00"/>
    <n v="43367"/>
    <n v="0"/>
    <n v="0"/>
  </r>
  <r>
    <n v="4"/>
    <s v="Gilbert"/>
    <s v="Ahmedabad"/>
    <s v="Trade Credit &amp;amp; Political Risk"/>
    <x v="0"/>
    <n v="43367"/>
    <d v="2019-10-01T00:00:00"/>
    <s v="Brokerage"/>
    <s v="Lapse"/>
    <s v="GMAN â€“ Global Mandate"/>
    <d v="2020-01-22T00:00:00"/>
    <n v="43367"/>
    <n v="0"/>
    <n v="0"/>
  </r>
  <r>
    <n v="4"/>
    <s v="Gilbert"/>
    <s v="Ahmedabad"/>
    <s v="Trade Credit &amp;amp; Political Risk"/>
    <x v="0"/>
    <n v="65050.5"/>
    <d v="2019-01-01T00:00:00"/>
    <s v="Brokerage"/>
    <s v="Lapse"/>
    <s v="GMAN â€“ Global Mandate"/>
    <d v="2020-01-22T00:00:00"/>
    <n v="65050.5"/>
    <n v="0"/>
    <n v="0"/>
  </r>
  <r>
    <n v="4"/>
    <s v="Gilbert"/>
    <s v="Ahmedabad"/>
    <s v="Trade Credit &amp;amp; Political Risk"/>
    <x v="0"/>
    <n v="65050.5"/>
    <d v="2019-04-01T00:00:00"/>
    <s v="Brokerage"/>
    <s v="Lapse"/>
    <s v="GMAN â€“ Global Mandate"/>
    <d v="2020-01-22T00:00:00"/>
    <n v="65050.5"/>
    <n v="0"/>
    <n v="0"/>
  </r>
  <r>
    <n v="4"/>
    <s v="Gilbert"/>
    <s v="Ahmedabad"/>
    <s v="Trade Credit &amp;amp; Political Risk"/>
    <x v="0"/>
    <n v="10824.4"/>
    <d v="2019-07-01T00:00:00"/>
    <s v="Brokerage"/>
    <s v="Lapse"/>
    <s v="GMAN â€“ Global Mandate"/>
    <d v="2020-01-22T00:00:00"/>
    <n v="10824.4"/>
    <n v="0"/>
    <n v="0"/>
  </r>
  <r>
    <n v="4"/>
    <s v="Gilbert"/>
    <s v="Ahmedabad"/>
    <s v="Trade Credit &amp;amp; Political Risk"/>
    <x v="0"/>
    <n v="10824.4"/>
    <d v="2019-10-01T00:00:00"/>
    <s v="Brokerage"/>
    <s v="Lapse"/>
    <s v="GMAN â€“ Global Mandate"/>
    <d v="2020-01-22T00:00:00"/>
    <n v="10824.4"/>
    <n v="0"/>
    <n v="0"/>
  </r>
  <r>
    <n v="4"/>
    <s v="Gilbert"/>
    <s v="Ahmedabad"/>
    <s v="Trade Credit &amp;amp; Political Risk"/>
    <x v="0"/>
    <n v="16236.6"/>
    <d v="2019-01-01T00:00:00"/>
    <s v="Brokerage"/>
    <s v="Lapse"/>
    <s v="GMAN â€“ Global Mandate"/>
    <d v="2020-01-22T00:00:00"/>
    <n v="16236.6"/>
    <n v="0"/>
    <n v="0"/>
  </r>
  <r>
    <n v="4"/>
    <s v="Gilbert"/>
    <s v="Ahmedabad"/>
    <s v="Trade Credit &amp;amp; Political Risk"/>
    <x v="0"/>
    <n v="16236.6"/>
    <d v="2019-04-01T00:00:00"/>
    <s v="Brokerage"/>
    <s v="Lapse"/>
    <s v="GMAN â€“ Global Mandate"/>
    <d v="2020-01-22T00:00:00"/>
    <n v="16236.6"/>
    <n v="0"/>
    <n v="0"/>
  </r>
  <r>
    <n v="3"/>
    <s v="Animesh Rawat"/>
    <s v="Ahmedabad"/>
    <s v="Global Client Network (GNB Inward)"/>
    <x v="0"/>
    <n v="36612.18"/>
    <d v="2018-01-01T00:00:00"/>
    <s v="Brokerage"/>
    <s v="Inception"/>
    <m/>
    <d v="2020-01-22T00:00:00"/>
    <n v="36612.18"/>
    <n v="0"/>
    <n v="0"/>
  </r>
  <r>
    <n v="3"/>
    <s v="Animesh Rawat"/>
    <s v="Ahmedabad"/>
    <s v="Global Client Network (GNB Inward)"/>
    <x v="0"/>
    <n v="28735.65"/>
    <d v="2018-01-01T00:00:00"/>
    <s v="Brokerage"/>
    <s v="Inception"/>
    <m/>
    <d v="2020-01-22T00:00:00"/>
    <n v="28735.65"/>
    <n v="0"/>
    <n v="0"/>
  </r>
  <r>
    <n v="3"/>
    <s v="Animesh Rawat"/>
    <s v="Ahmedabad"/>
    <s v="Global Client Network (GNB Inward)"/>
    <x v="0"/>
    <n v="53277.919999999998"/>
    <d v="2019-01-01T00:00:00"/>
    <s v="Brokerage"/>
    <s v="Renewal"/>
    <m/>
    <d v="2020-01-22T00:00:00"/>
    <n v="53277.919999999998"/>
    <n v="0"/>
    <n v="0"/>
  </r>
  <r>
    <n v="3"/>
    <s v="Animesh Rawat"/>
    <s v="Ahmedabad"/>
    <s v="Global Client Network (GNB Inward)"/>
    <x v="0"/>
    <n v="30048.080000000002"/>
    <d v="2019-01-01T00:00:00"/>
    <s v="Brokerage"/>
    <s v="Renewal"/>
    <m/>
    <d v="2020-01-22T00:00:00"/>
    <n v="30048.080000000002"/>
    <n v="0"/>
    <n v="0"/>
  </r>
  <r>
    <n v="3"/>
    <s v="Animesh Rawat"/>
    <s v="Ahmedabad"/>
    <s v="Global Client Network (GNB Inward)"/>
    <x v="2"/>
    <n v="15084.15"/>
    <d v="2019-01-21T00:00:00"/>
    <s v="Brokerage"/>
    <s v="Inception"/>
    <m/>
    <d v="2020-01-22T00:00:00"/>
    <n v="0"/>
    <n v="0"/>
    <n v="15084.15"/>
  </r>
  <r>
    <n v="1"/>
    <s v="Vinay"/>
    <s v="Ahmedabad"/>
    <s v="Liability"/>
    <x v="2"/>
    <n v="1013.88"/>
    <d v="2018-02-07T00:00:00"/>
    <s v="Brokerage"/>
    <s v="Lapse"/>
    <s v="NOLN - No Longer Needed"/>
    <d v="2020-01-22T00:00:00"/>
    <n v="0"/>
    <n v="0"/>
    <n v="1013.88"/>
  </r>
  <r>
    <n v="1"/>
    <s v="Vinay"/>
    <s v="Ahmedabad"/>
    <s v="Liability"/>
    <x v="2"/>
    <n v="1601.5"/>
    <d v="2018-02-07T00:00:00"/>
    <s v="Brokerage"/>
    <s v="Lapse"/>
    <s v="JCOM - Job Completed"/>
    <d v="2020-01-22T00:00:00"/>
    <n v="0"/>
    <n v="0"/>
    <n v="1601.5"/>
  </r>
  <r>
    <n v="1"/>
    <s v="Vinay"/>
    <s v="Ahmedabad"/>
    <s v="Liability"/>
    <x v="0"/>
    <n v="37500"/>
    <d v="2018-07-03T00:00:00"/>
    <s v="Brokerage"/>
    <s v="Inception"/>
    <m/>
    <d v="2020-01-22T00:00:00"/>
    <n v="37500"/>
    <n v="0"/>
    <n v="0"/>
  </r>
  <r>
    <n v="1"/>
    <s v="Vinay"/>
    <s v="Ahmedabad"/>
    <s v="Liability"/>
    <x v="0"/>
    <n v="35000"/>
    <d v="2019-07-03T00:00:00"/>
    <s v="Brokerage"/>
    <s v="Renewal"/>
    <m/>
    <d v="2020-01-22T00:00:00"/>
    <n v="35000"/>
    <n v="0"/>
    <n v="0"/>
  </r>
  <r>
    <n v="1"/>
    <s v="Vinay"/>
    <s v="Ahmedabad"/>
    <s v="Construction, Power &amp; Infrastructure"/>
    <x v="2"/>
    <n v="992.51"/>
    <d v="2018-02-25T00:00:00"/>
    <s v="Brokerage"/>
    <s v="Lapse"/>
    <s v="OTHR â€“ Other"/>
    <d v="2020-01-22T00:00:00"/>
    <n v="0"/>
    <n v="0"/>
    <n v="992.51"/>
  </r>
  <r>
    <n v="1"/>
    <s v="Vinay"/>
    <s v="Ahmedabad"/>
    <s v="Construction, Power &amp; Infrastructure"/>
    <x v="2"/>
    <n v="992.51"/>
    <d v="2018-02-25T00:00:00"/>
    <s v="Brokerage"/>
    <s v="Inception"/>
    <m/>
    <d v="2020-01-22T00:00:00"/>
    <n v="0"/>
    <n v="0"/>
    <n v="992.51"/>
  </r>
  <r>
    <n v="1"/>
    <s v="Vinay"/>
    <s v="Ahmedabad"/>
    <s v="Construction, Power &amp; Infrastructure"/>
    <x v="2"/>
    <n v="377079.15"/>
    <d v="2016-12-31T00:00:00"/>
    <s v="Brokerage"/>
    <s v="Lapse"/>
    <s v="OTHR â€“ Other"/>
    <d v="2020-01-22T00:00:00"/>
    <n v="0"/>
    <n v="0"/>
    <n v="377079.15"/>
  </r>
  <r>
    <n v="1"/>
    <s v="Vinay"/>
    <s v="Ahmedabad"/>
    <s v="Construction, Power &amp; Infrastructure"/>
    <x v="2"/>
    <n v="61251.58"/>
    <d v="2017-06-28T00:00:00"/>
    <s v="Brokerage"/>
    <s v="Inception"/>
    <m/>
    <d v="2020-01-22T00:00:00"/>
    <n v="0"/>
    <n v="0"/>
    <n v="61251.58"/>
  </r>
  <r>
    <n v="1"/>
    <s v="Vinay"/>
    <s v="Ahmedabad"/>
    <s v="Construction, Power &amp; Infrastructure"/>
    <x v="2"/>
    <n v="62070.81"/>
    <d v="2017-06-28T00:00:00"/>
    <s v="Brokerage"/>
    <s v="Inception"/>
    <m/>
    <d v="2020-01-22T00:00:00"/>
    <n v="0"/>
    <n v="0"/>
    <n v="62070.81"/>
  </r>
  <r>
    <n v="1"/>
    <s v="Vinay"/>
    <s v="Ahmedabad"/>
    <s v="Construction, Power &amp; Infrastructure"/>
    <x v="2"/>
    <n v="1261.8399999999999"/>
    <d v="2017-07-06T00:00:00"/>
    <s v="Brokerage"/>
    <s v="Inception"/>
    <m/>
    <d v="2020-01-22T00:00:00"/>
    <n v="0"/>
    <n v="0"/>
    <n v="1261.8399999999999"/>
  </r>
  <r>
    <n v="1"/>
    <s v="Vinay"/>
    <s v="Ahmedabad"/>
    <s v="Construction, Power &amp; Infrastructure"/>
    <x v="2"/>
    <n v="349157.16"/>
    <d v="2018-01-01T00:00:00"/>
    <s v="Brokerage"/>
    <s v="Lapse"/>
    <s v="OTHR â€“ Other"/>
    <d v="2020-01-22T00:00:00"/>
    <n v="0"/>
    <n v="0"/>
    <n v="349157.16"/>
  </r>
  <r>
    <n v="1"/>
    <s v="Vinay"/>
    <s v="Ahmedabad"/>
    <s v="Property / BI"/>
    <x v="0"/>
    <n v="107689.68"/>
    <d v="2018-02-14T00:00:00"/>
    <s v="Brokerage"/>
    <s v="Inception"/>
    <m/>
    <d v="2020-01-22T00:00:00"/>
    <n v="107689.68"/>
    <n v="0"/>
    <n v="0"/>
  </r>
  <r>
    <n v="1"/>
    <s v="Vinay"/>
    <s v="Ahmedabad"/>
    <s v="Property / BI"/>
    <x v="0"/>
    <n v="5417.97"/>
    <d v="2018-07-20T00:00:00"/>
    <s v="Brokerage"/>
    <s v="Inception"/>
    <m/>
    <d v="2020-01-22T00:00:00"/>
    <n v="5417.97"/>
    <n v="0"/>
    <n v="0"/>
  </r>
  <r>
    <n v="1"/>
    <s v="Vinay"/>
    <s v="Ahmedabad"/>
    <s v="Construction, Power &amp; Infrastructure"/>
    <x v="2"/>
    <n v="61936.46"/>
    <d v="2018-06-28T00:00:00"/>
    <s v="Brokerage"/>
    <s v="Renewal"/>
    <m/>
    <d v="2020-01-22T00:00:00"/>
    <n v="0"/>
    <n v="0"/>
    <n v="61936.46"/>
  </r>
  <r>
    <n v="1"/>
    <s v="Vinay"/>
    <s v="Ahmedabad"/>
    <s v="Construction, Power &amp; Infrastructure"/>
    <x v="2"/>
    <n v="56276.26"/>
    <d v="2018-06-28T00:00:00"/>
    <s v="Brokerage"/>
    <s v="Renewal"/>
    <m/>
    <d v="2020-01-22T00:00:00"/>
    <n v="0"/>
    <n v="0"/>
    <n v="56276.26"/>
  </r>
  <r>
    <n v="1"/>
    <s v="Vinay"/>
    <s v="Ahmedabad"/>
    <s v="Construction, Power &amp; Infrastructure"/>
    <x v="2"/>
    <n v="399509.89"/>
    <d v="2019-01-01T00:00:00"/>
    <s v="Brokerage"/>
    <s v="Renewal"/>
    <m/>
    <d v="2020-01-22T00:00:00"/>
    <n v="0"/>
    <n v="0"/>
    <n v="399509.89"/>
  </r>
  <r>
    <n v="1"/>
    <s v="Vinay"/>
    <s v="Ahmedabad"/>
    <s v="Property / BI"/>
    <x v="0"/>
    <n v="98931.05"/>
    <d v="2019-01-16T00:00:00"/>
    <s v="Brokerage"/>
    <s v="Inception"/>
    <m/>
    <d v="2020-01-22T00:00:00"/>
    <n v="98931.05"/>
    <n v="0"/>
    <n v="0"/>
  </r>
  <r>
    <n v="1"/>
    <s v="Vinay"/>
    <s v="Ahmedabad"/>
    <s v="Property / BI"/>
    <x v="0"/>
    <n v="1610"/>
    <d v="2019-02-14T00:00:00"/>
    <s v="Brokerage"/>
    <s v="Inception"/>
    <m/>
    <d v="2020-01-22T00:00:00"/>
    <n v="1610"/>
    <n v="0"/>
    <n v="0"/>
  </r>
  <r>
    <n v="1"/>
    <s v="Vinay"/>
    <s v="Ahmedabad"/>
    <s v="Property / BI"/>
    <x v="0"/>
    <n v="131090.46"/>
    <d v="2019-02-26T00:00:00"/>
    <s v="Brokerage"/>
    <s v="Renewal"/>
    <m/>
    <d v="2020-01-22T00:00:00"/>
    <n v="131090.46"/>
    <n v="0"/>
    <n v="0"/>
  </r>
  <r>
    <n v="1"/>
    <s v="Vinay"/>
    <s v="Ahmedabad"/>
    <s v="Property / BI"/>
    <x v="0"/>
    <n v="2056.4299999999998"/>
    <d v="2019-03-16T00:00:00"/>
    <s v="Brokerage"/>
    <s v="Inception"/>
    <m/>
    <d v="2020-01-22T00:00:00"/>
    <n v="2056.4299999999998"/>
    <n v="0"/>
    <n v="0"/>
  </r>
  <r>
    <n v="1"/>
    <s v="Vinay"/>
    <s v="Ahmedabad"/>
    <s v="Property / BI"/>
    <x v="0"/>
    <n v="1194.28"/>
    <d v="2019-03-12T00:00:00"/>
    <s v="Brokerage"/>
    <s v="Inception"/>
    <m/>
    <d v="2020-01-22T00:00:00"/>
    <n v="1194.28"/>
    <n v="0"/>
    <n v="0"/>
  </r>
  <r>
    <n v="1"/>
    <s v="Vinay"/>
    <s v="Ahmedabad"/>
    <s v="Construction, Power &amp; Infrastructure"/>
    <x v="2"/>
    <n v="75395.039999999994"/>
    <d v="2019-06-28T00:00:00"/>
    <s v="Brokerage"/>
    <s v="Renewal"/>
    <m/>
    <d v="2020-01-22T00:00:00"/>
    <n v="0"/>
    <n v="0"/>
    <n v="75395.039999999994"/>
  </r>
  <r>
    <n v="1"/>
    <s v="Vinay"/>
    <s v="Ahmedabad"/>
    <s v="Construction, Power &amp; Infrastructure"/>
    <x v="2"/>
    <n v="53595"/>
    <d v="2019-06-28T00:00:00"/>
    <s v="Brokerage"/>
    <s v="Renewal"/>
    <m/>
    <d v="2020-01-22T00:00:00"/>
    <n v="0"/>
    <n v="0"/>
    <n v="53595"/>
  </r>
  <r>
    <n v="1"/>
    <s v="Vinay"/>
    <s v="Ahmedabad"/>
    <s v="Property / BI"/>
    <x v="0"/>
    <n v="6595.25"/>
    <d v="2019-07-20T00:00:00"/>
    <s v="Brokerage"/>
    <s v="Renewal"/>
    <m/>
    <d v="2020-01-22T00:00:00"/>
    <n v="6595.25"/>
    <n v="0"/>
    <n v="0"/>
  </r>
  <r>
    <n v="1"/>
    <s v="Vinay"/>
    <s v="Ahmedabad"/>
    <s v="Construction, Power &amp; Infrastructure"/>
    <x v="2"/>
    <n v="2887.38"/>
    <d v="2017-07-06T00:00:00"/>
    <s v="Brokerage"/>
    <s v="Inception"/>
    <m/>
    <d v="2020-01-22T00:00:00"/>
    <n v="0"/>
    <n v="0"/>
    <n v="2887.38"/>
  </r>
  <r>
    <n v="1"/>
    <s v="Vinay"/>
    <s v="Ahmedabad"/>
    <s v="Marine"/>
    <x v="2"/>
    <n v="11539.77"/>
    <d v="2019-01-29T00:00:00"/>
    <s v="Brokerage"/>
    <s v="Inception"/>
    <m/>
    <d v="2020-01-22T00:00:00"/>
    <n v="0"/>
    <n v="0"/>
    <n v="11539.77"/>
  </r>
  <r>
    <n v="1"/>
    <s v="Vinay"/>
    <s v="Ahmedabad"/>
    <s v="Liability"/>
    <x v="2"/>
    <n v="21875"/>
    <d v="2019-02-01T00:00:00"/>
    <s v="Brokerage"/>
    <s v="Inception"/>
    <m/>
    <d v="2020-01-22T00:00:00"/>
    <n v="0"/>
    <n v="0"/>
    <n v="21875"/>
  </r>
  <r>
    <n v="1"/>
    <s v="Vinay"/>
    <s v="Ahmedabad"/>
    <s v="Construction, Power &amp; Infrastructure"/>
    <x v="2"/>
    <n v="8588.56"/>
    <d v="2017-04-10T00:00:00"/>
    <s v="Brokerage"/>
    <s v="Inception"/>
    <m/>
    <d v="2020-01-22T00:00:00"/>
    <n v="0"/>
    <n v="0"/>
    <n v="8588.56"/>
  </r>
  <r>
    <n v="1"/>
    <s v="Vinay"/>
    <s v="Ahmedabad"/>
    <s v="Construction, Power &amp; Infrastructure"/>
    <x v="2"/>
    <n v="3050.6"/>
    <d v="2017-02-08T00:00:00"/>
    <s v="Brokerage"/>
    <s v="Inception"/>
    <m/>
    <d v="2020-01-22T00:00:00"/>
    <n v="0"/>
    <n v="0"/>
    <n v="3050.6"/>
  </r>
  <r>
    <n v="1"/>
    <s v="Vinay"/>
    <s v="Ahmedabad"/>
    <s v="Construction, Power &amp; Infrastructure"/>
    <x v="2"/>
    <n v="3050.6"/>
    <d v="2017-08-07T00:00:00"/>
    <s v="Brokerage"/>
    <s v="Inception"/>
    <m/>
    <d v="2020-01-22T00:00:00"/>
    <n v="0"/>
    <n v="0"/>
    <n v="3050.6"/>
  </r>
  <r>
    <n v="1"/>
    <s v="Vinay"/>
    <s v="Ahmedabad"/>
    <s v="Construction, Power &amp; Infrastructure"/>
    <x v="2"/>
    <n v="40309.5"/>
    <d v="2017-12-30T00:00:00"/>
    <s v="Brokerage"/>
    <s v="Inception"/>
    <m/>
    <d v="2020-01-22T00:00:00"/>
    <n v="0"/>
    <n v="0"/>
    <n v="40309.5"/>
  </r>
  <r>
    <n v="1"/>
    <s v="Vinay"/>
    <s v="Ahmedabad"/>
    <s v="Construction, Power &amp; Infrastructure"/>
    <x v="2"/>
    <n v="40309.68"/>
    <d v="2017-02-06T00:00:00"/>
    <s v="Brokerage"/>
    <s v="Inception"/>
    <m/>
    <d v="2020-01-22T00:00:00"/>
    <n v="0"/>
    <n v="0"/>
    <n v="40309.68"/>
  </r>
  <r>
    <n v="1"/>
    <s v="Vinay"/>
    <s v="Ahmedabad"/>
    <s v="Construction, Power &amp; Infrastructure"/>
    <x v="2"/>
    <n v="40309.68"/>
    <d v="2017-05-25T00:00:00"/>
    <s v="Brokerage"/>
    <s v="Inception"/>
    <m/>
    <d v="2020-01-22T00:00:00"/>
    <n v="0"/>
    <n v="0"/>
    <n v="40309.68"/>
  </r>
  <r>
    <n v="1"/>
    <s v="Vinay"/>
    <s v="Ahmedabad"/>
    <s v="Construction, Power &amp; Infrastructure"/>
    <x v="2"/>
    <n v="40309.68"/>
    <d v="2017-09-12T00:00:00"/>
    <s v="Brokerage"/>
    <s v="Inception"/>
    <m/>
    <d v="2020-01-22T00:00:00"/>
    <n v="0"/>
    <n v="0"/>
    <n v="40309.68"/>
  </r>
  <r>
    <n v="1"/>
    <s v="Vinay"/>
    <s v="Ahmedabad"/>
    <s v="Construction, Power &amp; Infrastructure"/>
    <x v="2"/>
    <n v="50909.599999999999"/>
    <d v="2016-10-20T00:00:00"/>
    <s v="Brokerage"/>
    <s v="Inception"/>
    <m/>
    <d v="2020-01-22T00:00:00"/>
    <n v="0"/>
    <n v="0"/>
    <n v="50909.599999999999"/>
  </r>
  <r>
    <n v="1"/>
    <s v="Vinay"/>
    <s v="Ahmedabad"/>
    <s v="Construction, Power &amp; Infrastructure"/>
    <x v="2"/>
    <n v="31079.56"/>
    <d v="2017-03-27T00:00:00"/>
    <s v="Brokerage"/>
    <s v="Inception"/>
    <m/>
    <d v="2020-01-22T00:00:00"/>
    <n v="0"/>
    <n v="0"/>
    <n v="31079.56"/>
  </r>
  <r>
    <n v="1"/>
    <s v="Vinay"/>
    <s v="Ahmedabad"/>
    <s v="Construction, Power &amp; Infrastructure"/>
    <x v="2"/>
    <n v="31079.56"/>
    <d v="2017-06-27T00:00:00"/>
    <s v="Brokerage"/>
    <s v="Inception"/>
    <m/>
    <d v="2020-01-22T00:00:00"/>
    <n v="0"/>
    <n v="0"/>
    <n v="31079.56"/>
  </r>
  <r>
    <n v="1"/>
    <s v="Vinay"/>
    <s v="Ahmedabad"/>
    <s v="Construction, Power &amp; Infrastructure"/>
    <x v="2"/>
    <n v="31079.56"/>
    <d v="2017-09-27T00:00:00"/>
    <s v="Brokerage"/>
    <s v="Inception"/>
    <m/>
    <d v="2020-01-22T00:00:00"/>
    <n v="0"/>
    <n v="0"/>
    <n v="31079.56"/>
  </r>
  <r>
    <n v="1"/>
    <s v="Vinay"/>
    <s v="Ahmedabad"/>
    <s v="Construction, Power &amp; Infrastructure"/>
    <x v="2"/>
    <n v="31088.49"/>
    <d v="2017-12-27T00:00:00"/>
    <s v="Brokerage"/>
    <s v="Inception"/>
    <m/>
    <d v="2020-01-22T00:00:00"/>
    <n v="0"/>
    <n v="0"/>
    <n v="31088.49"/>
  </r>
  <r>
    <n v="1"/>
    <s v="Vinay"/>
    <s v="Ahmedabad"/>
    <s v="Construction, Power &amp; Infrastructure"/>
    <x v="2"/>
    <n v="39249.53"/>
    <d v="2016-12-27T00:00:00"/>
    <s v="Brokerage"/>
    <s v="Inception"/>
    <m/>
    <d v="2020-01-22T00:00:00"/>
    <n v="0"/>
    <n v="0"/>
    <n v="39249.53"/>
  </r>
  <r>
    <n v="1"/>
    <s v="Vinay"/>
    <s v="Ahmedabad"/>
    <s v="Construction, Power &amp; Infrastructure"/>
    <x v="2"/>
    <n v="8961.75"/>
    <d v="2017-03-29T00:00:00"/>
    <s v="Brokerage"/>
    <s v="Inception"/>
    <m/>
    <d v="2020-01-22T00:00:00"/>
    <n v="0"/>
    <n v="0"/>
    <n v="8961.75"/>
  </r>
  <r>
    <n v="1"/>
    <s v="Vinay"/>
    <s v="Ahmedabad"/>
    <s v="Construction, Power &amp; Infrastructure"/>
    <x v="2"/>
    <n v="877.71"/>
    <d v="2018-08-06T00:00:00"/>
    <s v="Brokerage"/>
    <s v="Inception"/>
    <m/>
    <d v="2020-01-22T00:00:00"/>
    <n v="0"/>
    <n v="0"/>
    <n v="877.71"/>
  </r>
  <r>
    <n v="1"/>
    <s v="Vinay"/>
    <s v="Ahmedabad"/>
    <s v="Construction, Power &amp; Infrastructure"/>
    <x v="2"/>
    <n v="8107.49"/>
    <d v="2018-07-16T00:00:00"/>
    <s v="Brokerage"/>
    <s v="Inception"/>
    <m/>
    <d v="2020-01-22T00:00:00"/>
    <n v="0"/>
    <n v="0"/>
    <n v="8107.49"/>
  </r>
  <r>
    <n v="1"/>
    <s v="Vinay"/>
    <s v="Ahmedabad"/>
    <s v="Construction, Power &amp; Infrastructure"/>
    <x v="2"/>
    <n v="7398.74"/>
    <d v="2018-07-05T00:00:00"/>
    <s v="Brokerage"/>
    <s v="Inception"/>
    <m/>
    <d v="2020-01-22T00:00:00"/>
    <n v="0"/>
    <n v="0"/>
    <n v="7398.74"/>
  </r>
  <r>
    <n v="1"/>
    <s v="Vinay"/>
    <s v="Ahmedabad"/>
    <s v="Construction, Power &amp; Infrastructure"/>
    <x v="2"/>
    <n v="15429.84"/>
    <d v="2017-10-09T00:00:00"/>
    <s v="Brokerage"/>
    <s v="Inception"/>
    <m/>
    <d v="2020-01-22T00:00:00"/>
    <n v="0"/>
    <n v="0"/>
    <n v="15429.84"/>
  </r>
  <r>
    <n v="1"/>
    <s v="Vinay"/>
    <s v="Ahmedabad"/>
    <s v="Construction, Power &amp; Infrastructure"/>
    <x v="2"/>
    <n v="3120.25"/>
    <d v="2018-02-14T00:00:00"/>
    <s v="Brokerage"/>
    <s v="Inception"/>
    <m/>
    <d v="2020-01-22T00:00:00"/>
    <n v="0"/>
    <n v="0"/>
    <n v="3120.25"/>
  </r>
  <r>
    <n v="1"/>
    <s v="Vinay"/>
    <s v="Ahmedabad"/>
    <s v="Construction, Power &amp; Infrastructure"/>
    <x v="2"/>
    <n v="70725.990000000005"/>
    <d v="2018-04-20T00:00:00"/>
    <s v="Brokerage"/>
    <s v="Lapse"/>
    <s v="JCOM - Job Completed"/>
    <d v="2020-01-22T00:00:00"/>
    <n v="0"/>
    <n v="0"/>
    <n v="70725.990000000005"/>
  </r>
  <r>
    <n v="1"/>
    <s v="Vinay"/>
    <s v="Ahmedabad"/>
    <s v="Construction, Power &amp; Infrastructure"/>
    <x v="2"/>
    <n v="4278.13"/>
    <d v="2019-12-27T00:00:00"/>
    <s v="Brokerage"/>
    <s v="Inception"/>
    <m/>
    <d v="2020-01-22T00:00:00"/>
    <n v="0"/>
    <n v="0"/>
    <n v="4278.13"/>
  </r>
  <r>
    <n v="1"/>
    <s v="Vinay"/>
    <s v="Ahmedabad"/>
    <s v="Construction, Power &amp; Infrastructure"/>
    <x v="2"/>
    <n v="4278.13"/>
    <d v="2020-04-06T00:00:00"/>
    <s v="Brokerage"/>
    <s v="Inception"/>
    <m/>
    <d v="2020-01-22T00:00:00"/>
    <n v="0"/>
    <n v="0"/>
    <n v="4278.13"/>
  </r>
  <r>
    <n v="1"/>
    <s v="Vinay"/>
    <s v="Ahmedabad"/>
    <s v="Construction, Power &amp; Infrastructure"/>
    <x v="2"/>
    <n v="4278.25"/>
    <d v="2020-07-16T00:00:00"/>
    <s v="Brokerage"/>
    <s v="Inception"/>
    <m/>
    <d v="2020-01-22T00:00:00"/>
    <n v="0"/>
    <n v="0"/>
    <n v="4278.25"/>
  </r>
  <r>
    <n v="1"/>
    <s v="Vinay"/>
    <s v="Ahmedabad"/>
    <s v="Construction, Power &amp; Infrastructure"/>
    <x v="2"/>
    <n v="4278.25"/>
    <d v="2020-07-16T00:00:00"/>
    <s v="Brokerage"/>
    <s v="Inception"/>
    <m/>
    <d v="2020-01-22T00:00:00"/>
    <n v="0"/>
    <n v="0"/>
    <n v="4278.25"/>
  </r>
  <r>
    <n v="1"/>
    <s v="Vinay"/>
    <s v="Ahmedabad"/>
    <s v="Construction, Power &amp; Infrastructure"/>
    <x v="2"/>
    <n v="4278.25"/>
    <d v="2020-07-16T00:00:00"/>
    <s v="Brokerage"/>
    <s v="Inception"/>
    <m/>
    <d v="2020-01-22T00:00:00"/>
    <n v="0"/>
    <n v="0"/>
    <n v="4278.25"/>
  </r>
  <r>
    <n v="1"/>
    <s v="Vinay"/>
    <s v="Ahmedabad"/>
    <s v="Construction, Power &amp; Infrastructure"/>
    <x v="2"/>
    <n v="4278.25"/>
    <d v="2020-07-16T00:00:00"/>
    <s v="Brokerage"/>
    <s v="Inception"/>
    <m/>
    <d v="2020-01-22T00:00:00"/>
    <n v="0"/>
    <n v="0"/>
    <n v="4278.25"/>
  </r>
  <r>
    <n v="1"/>
    <s v="Vinay"/>
    <s v="Ahmedabad"/>
    <s v="Construction, Power &amp; Infrastructure"/>
    <x v="2"/>
    <n v="4705.88"/>
    <d v="2018-08-09T00:00:00"/>
    <s v="Brokerage"/>
    <s v="Inception"/>
    <m/>
    <d v="2020-01-22T00:00:00"/>
    <n v="0"/>
    <n v="0"/>
    <n v="4705.88"/>
  </r>
  <r>
    <n v="1"/>
    <s v="Vinay"/>
    <s v="Ahmedabad"/>
    <s v="Construction, Power &amp; Infrastructure"/>
    <x v="2"/>
    <n v="4705.88"/>
    <d v="2018-11-18T00:00:00"/>
    <s v="Brokerage"/>
    <s v="Inception"/>
    <m/>
    <d v="2020-01-22T00:00:00"/>
    <n v="0"/>
    <n v="0"/>
    <n v="4705.88"/>
  </r>
  <r>
    <n v="1"/>
    <s v="Vinay"/>
    <s v="Ahmedabad"/>
    <s v="Construction, Power &amp; Infrastructure"/>
    <x v="2"/>
    <n v="4705.88"/>
    <d v="2019-02-27T00:00:00"/>
    <s v="Brokerage"/>
    <s v="Inception"/>
    <m/>
    <d v="2020-01-22T00:00:00"/>
    <n v="0"/>
    <n v="0"/>
    <n v="4705.88"/>
  </r>
  <r>
    <n v="1"/>
    <s v="Vinay"/>
    <s v="Ahmedabad"/>
    <s v="Construction, Power &amp; Infrastructure"/>
    <x v="2"/>
    <n v="4705.88"/>
    <d v="2019-06-08T00:00:00"/>
    <s v="Brokerage"/>
    <s v="Inception"/>
    <m/>
    <d v="2020-01-22T00:00:00"/>
    <n v="0"/>
    <n v="0"/>
    <n v="4705.88"/>
  </r>
  <r>
    <n v="1"/>
    <s v="Vinay"/>
    <s v="Ahmedabad"/>
    <s v="Construction, Power &amp; Infrastructure"/>
    <x v="2"/>
    <n v="4705.88"/>
    <d v="2019-09-17T00:00:00"/>
    <s v="Brokerage"/>
    <s v="Inception"/>
    <m/>
    <d v="2020-01-22T00:00:00"/>
    <n v="0"/>
    <n v="0"/>
    <n v="4705.88"/>
  </r>
  <r>
    <n v="1"/>
    <s v="Vinay"/>
    <s v="Ahmedabad"/>
    <s v="Construction, Power &amp; Infrastructure"/>
    <x v="2"/>
    <n v="6417.13"/>
    <d v="2018-04-30T00:00:00"/>
    <s v="Brokerage"/>
    <s v="Inception"/>
    <m/>
    <d v="2020-01-22T00:00:00"/>
    <n v="0"/>
    <n v="0"/>
    <n v="6417.13"/>
  </r>
  <r>
    <n v="1"/>
    <s v="Vinay"/>
    <s v="Ahmedabad"/>
    <s v="Construction, Power &amp; Infrastructure"/>
    <x v="2"/>
    <n v="81783.89"/>
    <d v="2018-06-27T00:00:00"/>
    <s v="Brokerage"/>
    <s v="Lapse"/>
    <s v="OTHR â€“ Other"/>
    <d v="2020-01-22T00:00:00"/>
    <n v="0"/>
    <n v="0"/>
    <n v="81783.89"/>
  </r>
  <r>
    <n v="1"/>
    <s v="Vinay"/>
    <s v="Ahmedabad"/>
    <s v="Construction, Power &amp; Infrastructure"/>
    <x v="2"/>
    <n v="70935.55"/>
    <d v="2020-02-27T00:00:00"/>
    <s v="Brokerage"/>
    <s v="Inception"/>
    <m/>
    <d v="2020-01-22T00:00:00"/>
    <n v="0"/>
    <n v="0"/>
    <n v="70935.55"/>
  </r>
  <r>
    <n v="1"/>
    <s v="Vinay"/>
    <s v="Ahmedabad"/>
    <s v="Construction, Power &amp; Infrastructure"/>
    <x v="2"/>
    <n v="70935.55"/>
    <d v="2020-02-27T00:00:00"/>
    <s v="Brokerage"/>
    <s v="Inception"/>
    <m/>
    <d v="2020-01-22T00:00:00"/>
    <n v="0"/>
    <n v="0"/>
    <n v="70935.55"/>
  </r>
  <r>
    <n v="1"/>
    <s v="Vinay"/>
    <s v="Ahmedabad"/>
    <s v="Construction, Power &amp; Infrastructure"/>
    <x v="2"/>
    <n v="70935.55"/>
    <d v="2020-02-27T00:00:00"/>
    <s v="Brokerage"/>
    <s v="Inception"/>
    <m/>
    <d v="2020-01-22T00:00:00"/>
    <n v="0"/>
    <n v="0"/>
    <n v="70935.55"/>
  </r>
  <r>
    <n v="1"/>
    <s v="Vinay"/>
    <s v="Ahmedabad"/>
    <s v="Construction, Power &amp; Infrastructure"/>
    <x v="2"/>
    <n v="70935.55"/>
    <d v="2020-02-27T00:00:00"/>
    <s v="Brokerage"/>
    <s v="Inception"/>
    <m/>
    <d v="2020-01-22T00:00:00"/>
    <n v="0"/>
    <n v="0"/>
    <n v="70935.55"/>
  </r>
  <r>
    <n v="1"/>
    <s v="Vinay"/>
    <s v="Ahmedabad"/>
    <s v="Construction, Power &amp; Infrastructure"/>
    <x v="2"/>
    <n v="90281.89"/>
    <d v="2018-11-27T00:00:00"/>
    <s v="Brokerage"/>
    <s v="Inception"/>
    <m/>
    <d v="2020-01-22T00:00:00"/>
    <n v="0"/>
    <n v="0"/>
    <n v="90281.89"/>
  </r>
  <r>
    <n v="1"/>
    <s v="Vinay"/>
    <s v="Ahmedabad"/>
    <s v="Construction, Power &amp; Infrastructure"/>
    <x v="2"/>
    <n v="90281.89"/>
    <d v="2019-02-27T00:00:00"/>
    <s v="Brokerage"/>
    <s v="Inception"/>
    <m/>
    <d v="2020-01-22T00:00:00"/>
    <n v="0"/>
    <n v="0"/>
    <n v="90281.89"/>
  </r>
  <r>
    <n v="1"/>
    <s v="Vinay"/>
    <s v="Ahmedabad"/>
    <s v="Construction, Power &amp; Infrastructure"/>
    <x v="2"/>
    <n v="90281.89"/>
    <d v="2019-05-27T00:00:00"/>
    <s v="Brokerage"/>
    <s v="Inception"/>
    <m/>
    <d v="2020-01-22T00:00:00"/>
    <n v="0"/>
    <n v="0"/>
    <n v="90281.89"/>
  </r>
  <r>
    <n v="1"/>
    <s v="Vinay"/>
    <s v="Ahmedabad"/>
    <s v="Construction, Power &amp; Infrastructure"/>
    <x v="2"/>
    <n v="90281.89"/>
    <d v="2019-08-27T00:00:00"/>
    <s v="Brokerage"/>
    <s v="Inception"/>
    <m/>
    <d v="2020-01-22T00:00:00"/>
    <n v="0"/>
    <n v="0"/>
    <n v="90281.89"/>
  </r>
  <r>
    <n v="1"/>
    <s v="Vinay"/>
    <s v="Ahmedabad"/>
    <s v="Construction, Power &amp; Infrastructure"/>
    <x v="2"/>
    <n v="90281.89"/>
    <d v="2019-11-27T00:00:00"/>
    <s v="Brokerage"/>
    <s v="Inception"/>
    <m/>
    <d v="2020-01-22T00:00:00"/>
    <n v="0"/>
    <n v="0"/>
    <n v="90281.89"/>
  </r>
  <r>
    <n v="1"/>
    <s v="Vinay"/>
    <s v="Ahmedabad"/>
    <s v="Construction, Power &amp; Infrastructure"/>
    <x v="2"/>
    <n v="122525.38"/>
    <d v="2018-08-27T00:00:00"/>
    <s v="Brokerage"/>
    <s v="Inception"/>
    <m/>
    <d v="2020-01-22T00:00:00"/>
    <n v="0"/>
    <n v="0"/>
    <n v="122525.38"/>
  </r>
  <r>
    <n v="1"/>
    <s v="Vinay"/>
    <s v="Ahmedabad"/>
    <s v="Construction, Power &amp; Infrastructure"/>
    <x v="2"/>
    <n v="0"/>
    <d v="2020-02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2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2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2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8-11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2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5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8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11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8-08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62399.23"/>
    <d v="2020-08-14T00:00:00"/>
    <s v="Brokerage"/>
    <s v="Inception"/>
    <m/>
    <d v="2020-01-22T00:00:00"/>
    <n v="0"/>
    <n v="0"/>
    <n v="62399.23"/>
  </r>
  <r>
    <n v="1"/>
    <s v="Vinay"/>
    <s v="Ahmedabad"/>
    <s v="Construction, Power &amp; Infrastructure"/>
    <x v="2"/>
    <n v="62399.23"/>
    <d v="2020-08-14T00:00:00"/>
    <s v="Brokerage"/>
    <s v="Inception"/>
    <m/>
    <d v="2020-01-22T00:00:00"/>
    <n v="0"/>
    <n v="0"/>
    <n v="62399.23"/>
  </r>
  <r>
    <n v="1"/>
    <s v="Vinay"/>
    <s v="Ahmedabad"/>
    <s v="Construction, Power &amp; Infrastructure"/>
    <x v="2"/>
    <n v="62399.23"/>
    <d v="2020-08-14T00:00:00"/>
    <s v="Brokerage"/>
    <s v="Inception"/>
    <m/>
    <d v="2020-01-22T00:00:00"/>
    <n v="0"/>
    <n v="0"/>
    <n v="62399.23"/>
  </r>
  <r>
    <n v="1"/>
    <s v="Vinay"/>
    <s v="Ahmedabad"/>
    <s v="Construction, Power &amp; Infrastructure"/>
    <x v="2"/>
    <n v="62399.23"/>
    <d v="2020-08-14T00:00:00"/>
    <s v="Brokerage"/>
    <s v="Inception"/>
    <m/>
    <d v="2020-01-22T00:00:00"/>
    <n v="0"/>
    <n v="0"/>
    <n v="62399.23"/>
  </r>
  <r>
    <n v="1"/>
    <s v="Vinay"/>
    <s v="Ahmedabad"/>
    <s v="Construction, Power &amp; Infrastructure"/>
    <x v="2"/>
    <n v="62399.23"/>
    <d v="2020-08-14T00:00:00"/>
    <s v="Brokerage"/>
    <s v="Inception"/>
    <m/>
    <d v="2020-01-22T00:00:00"/>
    <n v="0"/>
    <n v="0"/>
    <n v="62399.23"/>
  </r>
  <r>
    <n v="1"/>
    <s v="Vinay"/>
    <s v="Ahmedabad"/>
    <s v="Construction, Power &amp; Infrastructure"/>
    <x v="2"/>
    <n v="62399.23"/>
    <d v="2020-08-14T00:00:00"/>
    <s v="Brokerage"/>
    <s v="Inception"/>
    <m/>
    <d v="2020-01-22T00:00:00"/>
    <n v="0"/>
    <n v="0"/>
    <n v="62399.23"/>
  </r>
  <r>
    <n v="1"/>
    <s v="Vinay"/>
    <s v="Ahmedabad"/>
    <s v="Construction, Power &amp; Infrastructure"/>
    <x v="2"/>
    <n v="62399.23"/>
    <d v="2020-08-14T00:00:00"/>
    <s v="Brokerage"/>
    <s v="Inception"/>
    <m/>
    <d v="2020-01-22T00:00:00"/>
    <n v="0"/>
    <n v="0"/>
    <n v="62399.23"/>
  </r>
  <r>
    <n v="1"/>
    <s v="Vinay"/>
    <s v="Ahmedabad"/>
    <s v="Construction, Power &amp; Infrastructure"/>
    <x v="2"/>
    <n v="62399.23"/>
    <d v="2020-08-14T00:00:00"/>
    <s v="Brokerage"/>
    <s v="Inception"/>
    <m/>
    <d v="2020-01-22T00:00:00"/>
    <n v="0"/>
    <n v="0"/>
    <n v="62399.23"/>
  </r>
  <r>
    <n v="1"/>
    <s v="Vinay"/>
    <s v="Ahmedabad"/>
    <s v="Construction, Power &amp; Infrastructure"/>
    <x v="2"/>
    <n v="62399.4"/>
    <d v="2020-02-14T00:00:00"/>
    <s v="Brokerage"/>
    <s v="Inception"/>
    <m/>
    <d v="2020-01-22T00:00:00"/>
    <n v="0"/>
    <n v="0"/>
    <n v="62399.4"/>
  </r>
  <r>
    <n v="1"/>
    <s v="Vinay"/>
    <s v="Ahmedabad"/>
    <s v="Construction, Power &amp; Infrastructure"/>
    <x v="2"/>
    <n v="62399.4"/>
    <d v="2020-05-14T00:00:00"/>
    <s v="Brokerage"/>
    <s v="Inception"/>
    <m/>
    <d v="2020-01-22T00:00:00"/>
    <n v="0"/>
    <n v="0"/>
    <n v="62399.4"/>
  </r>
  <r>
    <n v="1"/>
    <s v="Vinay"/>
    <s v="Ahmedabad"/>
    <s v="Construction, Power &amp; Infrastructure"/>
    <x v="2"/>
    <n v="62399.4"/>
    <d v="2019-11-14T00:00:00"/>
    <s v="Brokerage"/>
    <s v="Inception"/>
    <m/>
    <d v="2020-01-22T00:00:00"/>
    <n v="0"/>
    <n v="0"/>
    <n v="62399.4"/>
  </r>
  <r>
    <n v="1"/>
    <s v="Vinay"/>
    <s v="Ahmedabad"/>
    <s v="Construction, Power &amp; Infrastructure"/>
    <x v="2"/>
    <n v="68639.38"/>
    <d v="2018-11-14T00:00:00"/>
    <s v="Brokerage"/>
    <s v="Inception"/>
    <m/>
    <d v="2020-01-22T00:00:00"/>
    <n v="0"/>
    <n v="0"/>
    <n v="68639.38"/>
  </r>
  <r>
    <n v="1"/>
    <s v="Vinay"/>
    <s v="Ahmedabad"/>
    <s v="Construction, Power &amp; Infrastructure"/>
    <x v="2"/>
    <n v="68639.38"/>
    <d v="2019-02-14T00:00:00"/>
    <s v="Brokerage"/>
    <s v="Inception"/>
    <m/>
    <d v="2020-01-22T00:00:00"/>
    <n v="0"/>
    <n v="0"/>
    <n v="68639.38"/>
  </r>
  <r>
    <n v="1"/>
    <s v="Vinay"/>
    <s v="Ahmedabad"/>
    <s v="Construction, Power &amp; Infrastructure"/>
    <x v="2"/>
    <n v="68639.38"/>
    <d v="2019-05-14T00:00:00"/>
    <s v="Brokerage"/>
    <s v="Inception"/>
    <m/>
    <d v="2020-01-22T00:00:00"/>
    <n v="0"/>
    <n v="0"/>
    <n v="68639.38"/>
  </r>
  <r>
    <n v="1"/>
    <s v="Vinay"/>
    <s v="Ahmedabad"/>
    <s v="Construction, Power &amp; Infrastructure"/>
    <x v="2"/>
    <n v="68639.38"/>
    <d v="2019-08-14T00:00:00"/>
    <s v="Brokerage"/>
    <s v="Inception"/>
    <m/>
    <d v="2020-01-22T00:00:00"/>
    <n v="0"/>
    <n v="0"/>
    <n v="68639.38"/>
  </r>
  <r>
    <n v="1"/>
    <s v="Vinay"/>
    <s v="Ahmedabad"/>
    <s v="Construction, Power &amp; Infrastructure"/>
    <x v="2"/>
    <n v="99839.08"/>
    <d v="2018-08-14T00:00:00"/>
    <s v="Brokerage"/>
    <s v="Inception"/>
    <m/>
    <d v="2020-01-22T00:00:00"/>
    <n v="0"/>
    <n v="0"/>
    <n v="99839.08"/>
  </r>
  <r>
    <n v="1"/>
    <s v="Vinay"/>
    <s v="Ahmedabad"/>
    <s v="Construction, Power &amp; Infrastructure"/>
    <x v="2"/>
    <n v="0"/>
    <d v="2020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2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5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11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8-11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2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5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8-08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65412.72"/>
    <d v="2020-03-25T00:00:00"/>
    <s v="Brokerage"/>
    <s v="Inception"/>
    <m/>
    <d v="2020-01-22T00:00:00"/>
    <n v="0"/>
    <n v="0"/>
    <n v="65412.72"/>
  </r>
  <r>
    <n v="1"/>
    <s v="Vinay"/>
    <s v="Ahmedabad"/>
    <s v="Construction, Power &amp; Infrastructure"/>
    <x v="2"/>
    <n v="83253.179999999993"/>
    <d v="2018-12-25T00:00:00"/>
    <s v="Brokerage"/>
    <s v="Inception"/>
    <m/>
    <d v="2020-01-22T00:00:00"/>
    <n v="0"/>
    <n v="0"/>
    <n v="83253.179999999993"/>
  </r>
  <r>
    <n v="1"/>
    <s v="Vinay"/>
    <s v="Ahmedabad"/>
    <s v="Construction, Power &amp; Infrastructure"/>
    <x v="2"/>
    <n v="83253.179999999993"/>
    <d v="2019-03-25T00:00:00"/>
    <s v="Brokerage"/>
    <s v="Inception"/>
    <m/>
    <d v="2020-01-22T00:00:00"/>
    <n v="0"/>
    <n v="0"/>
    <n v="83253.179999999993"/>
  </r>
  <r>
    <n v="1"/>
    <s v="Vinay"/>
    <s v="Ahmedabad"/>
    <s v="Construction, Power &amp; Infrastructure"/>
    <x v="2"/>
    <n v="83253.179999999993"/>
    <d v="2019-06-25T00:00:00"/>
    <s v="Brokerage"/>
    <s v="Inception"/>
    <m/>
    <d v="2020-01-22T00:00:00"/>
    <n v="0"/>
    <n v="0"/>
    <n v="83253.179999999993"/>
  </r>
  <r>
    <n v="1"/>
    <s v="Vinay"/>
    <s v="Ahmedabad"/>
    <s v="Construction, Power &amp; Infrastructure"/>
    <x v="2"/>
    <n v="83253.179999999993"/>
    <d v="2019-09-25T00:00:00"/>
    <s v="Brokerage"/>
    <s v="Inception"/>
    <m/>
    <d v="2020-01-22T00:00:00"/>
    <n v="0"/>
    <n v="0"/>
    <n v="83253.179999999993"/>
  </r>
  <r>
    <n v="1"/>
    <s v="Vinay"/>
    <s v="Ahmedabad"/>
    <s v="Construction, Power &amp; Infrastructure"/>
    <x v="2"/>
    <n v="83253.179999999993"/>
    <d v="2019-12-25T00:00:00"/>
    <s v="Brokerage"/>
    <s v="Inception"/>
    <m/>
    <d v="2020-01-22T00:00:00"/>
    <n v="0"/>
    <n v="0"/>
    <n v="83253.179999999993"/>
  </r>
  <r>
    <n v="1"/>
    <s v="Vinay"/>
    <s v="Ahmedabad"/>
    <s v="Construction, Power &amp; Infrastructure"/>
    <x v="2"/>
    <n v="112986.38"/>
    <d v="2018-09-25T00:00:00"/>
    <s v="Brokerage"/>
    <s v="Inception"/>
    <m/>
    <d v="2020-01-22T00:00:00"/>
    <n v="0"/>
    <n v="0"/>
    <n v="112986.38"/>
  </r>
  <r>
    <n v="1"/>
    <s v="Vinay"/>
    <s v="Ahmedabad"/>
    <s v="Construction, Power &amp; Infrastructure"/>
    <x v="2"/>
    <n v="0"/>
    <d v="2020-03-25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8-12-25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3-25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6-25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9-25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12-25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8-09-25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101037"/>
    <d v="2018-10-20T00:00:00"/>
    <s v="Brokerage"/>
    <s v="Inception"/>
    <m/>
    <d v="2020-01-22T00:00:00"/>
    <n v="0"/>
    <n v="0"/>
    <n v="101037"/>
  </r>
  <r>
    <n v="1"/>
    <s v="Vinay"/>
    <s v="Ahmedabad"/>
    <s v="Construction, Power &amp; Infrastructure"/>
    <x v="2"/>
    <n v="16455"/>
    <d v="2019-01-09T00:00:00"/>
    <s v="Brokerage"/>
    <s v="Inception"/>
    <m/>
    <d v="2020-01-22T00:00:00"/>
    <n v="0"/>
    <n v="0"/>
    <n v="16455"/>
  </r>
  <r>
    <n v="1"/>
    <s v="Vinay"/>
    <s v="Ahmedabad"/>
    <s v="Construction, Power &amp; Infrastructure"/>
    <x v="2"/>
    <n v="0"/>
    <d v="2019-01-09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11360"/>
    <d v="2019-03-07T00:00:00"/>
    <s v="Brokerage"/>
    <s v="Inception"/>
    <m/>
    <d v="2020-01-22T00:00:00"/>
    <n v="0"/>
    <n v="0"/>
    <n v="11360"/>
  </r>
  <r>
    <n v="1"/>
    <s v="Vinay"/>
    <s v="Ahmedabad"/>
    <s v="Construction, Power &amp; Infrastructure"/>
    <x v="2"/>
    <n v="67102"/>
    <d v="2019-03-27T00:00:00"/>
    <s v="Brokerage"/>
    <s v="Inception"/>
    <m/>
    <d v="2020-01-22T00:00:00"/>
    <n v="0"/>
    <n v="0"/>
    <n v="67102"/>
  </r>
  <r>
    <n v="1"/>
    <s v="Vinay"/>
    <s v="Ahmedabad"/>
    <s v="Construction, Power &amp; Infrastructure"/>
    <x v="2"/>
    <n v="0"/>
    <d v="2019-03-2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120474.73"/>
    <d v="2020-12-08T00:00:00"/>
    <s v="Brokerage"/>
    <s v="Inception"/>
    <m/>
    <d v="2020-01-22T00:00:00"/>
    <n v="0"/>
    <n v="0"/>
    <n v="120474.73"/>
  </r>
  <r>
    <n v="1"/>
    <s v="Vinay"/>
    <s v="Ahmedabad"/>
    <s v="Construction, Power &amp; Infrastructure"/>
    <x v="2"/>
    <n v="120474.73"/>
    <d v="2020-12-08T00:00:00"/>
    <s v="Brokerage"/>
    <s v="Inception"/>
    <m/>
    <d v="2020-01-22T00:00:00"/>
    <n v="0"/>
    <n v="0"/>
    <n v="120474.73"/>
  </r>
  <r>
    <n v="1"/>
    <s v="Vinay"/>
    <s v="Ahmedabad"/>
    <s v="Construction, Power &amp; Infrastructure"/>
    <x v="2"/>
    <n v="153332.03"/>
    <d v="2020-01-31T00:00:00"/>
    <s v="Brokerage"/>
    <s v="Inception"/>
    <m/>
    <d v="2020-01-22T00:00:00"/>
    <n v="0"/>
    <n v="0"/>
    <n v="153332.03"/>
  </r>
  <r>
    <n v="1"/>
    <s v="Vinay"/>
    <s v="Ahmedabad"/>
    <s v="Construction, Power &amp; Infrastructure"/>
    <x v="2"/>
    <n v="153332.03"/>
    <d v="2020-05-14T00:00:00"/>
    <s v="Brokerage"/>
    <s v="Inception"/>
    <m/>
    <d v="2020-01-22T00:00:00"/>
    <n v="0"/>
    <n v="0"/>
    <n v="153332.03"/>
  </r>
  <r>
    <n v="1"/>
    <s v="Vinay"/>
    <s v="Ahmedabad"/>
    <s v="Construction, Power &amp; Infrastructure"/>
    <x v="2"/>
    <n v="153332.03"/>
    <d v="2020-08-26T00:00:00"/>
    <s v="Brokerage"/>
    <s v="Inception"/>
    <m/>
    <d v="2020-01-22T00:00:00"/>
    <n v="0"/>
    <n v="0"/>
    <n v="153332.03"/>
  </r>
  <r>
    <n v="1"/>
    <s v="Vinay"/>
    <s v="Ahmedabad"/>
    <s v="Construction, Power &amp; Infrastructure"/>
    <x v="2"/>
    <n v="153332.03"/>
    <d v="2019-07-07T00:00:00"/>
    <s v="Brokerage"/>
    <s v="Inception"/>
    <m/>
    <d v="2020-01-22T00:00:00"/>
    <n v="0"/>
    <n v="0"/>
    <n v="153332.03"/>
  </r>
  <r>
    <n v="1"/>
    <s v="Vinay"/>
    <s v="Ahmedabad"/>
    <s v="Construction, Power &amp; Infrastructure"/>
    <x v="2"/>
    <n v="153332.03"/>
    <d v="2019-10-19T00:00:00"/>
    <s v="Brokerage"/>
    <s v="Inception"/>
    <m/>
    <d v="2020-01-22T00:00:00"/>
    <n v="0"/>
    <n v="0"/>
    <n v="153332.03"/>
  </r>
  <r>
    <n v="1"/>
    <s v="Vinay"/>
    <s v="Ahmedabad"/>
    <s v="Construction, Power &amp; Infrastructure"/>
    <x v="2"/>
    <n v="208093.46"/>
    <d v="2019-03-25T00:00:00"/>
    <s v="Brokerage"/>
    <s v="Inception"/>
    <m/>
    <d v="2020-01-22T00:00:00"/>
    <n v="0"/>
    <n v="0"/>
    <n v="208093.46"/>
  </r>
  <r>
    <n v="1"/>
    <s v="Vinay"/>
    <s v="Ahmedabad"/>
    <s v="Construction, Power &amp; Infrastructure"/>
    <x v="2"/>
    <n v="0"/>
    <d v="2020-12-08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12-08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1-31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5-14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20-08-26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7-07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10-19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0"/>
    <d v="2019-03-25T00:00:00"/>
    <s v="Brokerage"/>
    <s v="Inception"/>
    <m/>
    <d v="2020-01-22T00:00:00"/>
    <n v="0"/>
    <n v="0"/>
    <n v="0"/>
  </r>
  <r>
    <n v="1"/>
    <s v="Vinay"/>
    <s v="Ahmedabad"/>
    <s v="Property / BI"/>
    <x v="0"/>
    <n v="8107.49"/>
    <d v="2018-07-18T00:00:00"/>
    <s v="Brokerage"/>
    <s v="Inception"/>
    <m/>
    <d v="2020-01-22T00:00:00"/>
    <n v="8107.49"/>
    <n v="0"/>
    <n v="0"/>
  </r>
  <r>
    <n v="1"/>
    <s v="Vinay"/>
    <s v="Ahmedabad"/>
    <s v="Construction, Power &amp; Infrastructure"/>
    <x v="2"/>
    <n v="19113.41"/>
    <d v="2019-02-18T00:00:00"/>
    <s v="Brokerage"/>
    <s v="Inception"/>
    <m/>
    <d v="2020-01-22T00:00:00"/>
    <n v="0"/>
    <n v="0"/>
    <n v="19113.41"/>
  </r>
  <r>
    <n v="1"/>
    <s v="Vinay"/>
    <s v="Ahmedabad"/>
    <s v="Construction, Power &amp; Infrastructure"/>
    <x v="0"/>
    <n v="12055.25"/>
    <d v="2019-02-14T00:00:00"/>
    <s v="Brokerage"/>
    <s v="Inception"/>
    <m/>
    <d v="2020-01-22T00:00:00"/>
    <n v="12055.25"/>
    <n v="0"/>
    <n v="0"/>
  </r>
  <r>
    <n v="1"/>
    <s v="Vinay"/>
    <s v="Ahmedabad"/>
    <s v="Property / BI"/>
    <x v="0"/>
    <n v="484.75"/>
    <d v="2018-09-10T00:00:00"/>
    <s v="Brokerage"/>
    <s v="Inception"/>
    <m/>
    <d v="2020-01-22T00:00:00"/>
    <n v="484.75"/>
    <n v="0"/>
    <n v="0"/>
  </r>
  <r>
    <n v="1"/>
    <s v="Vinay"/>
    <s v="Ahmedabad"/>
    <s v="Construction, Power &amp; Infrastructure"/>
    <x v="0"/>
    <n v="109.88"/>
    <d v="2018-09-10T00:00:00"/>
    <s v="Brokerage"/>
    <s v="Inception"/>
    <m/>
    <d v="2020-01-22T00:00:00"/>
    <n v="109.88"/>
    <n v="0"/>
    <n v="0"/>
  </r>
  <r>
    <n v="1"/>
    <s v="Vinay"/>
    <s v="Ahmedabad"/>
    <s v="Construction, Power &amp; Infrastructure"/>
    <x v="0"/>
    <n v="27069"/>
    <d v="2019-02-14T00:00:00"/>
    <s v="Brokerage"/>
    <s v="Renewal"/>
    <m/>
    <d v="2020-01-22T00:00:00"/>
    <n v="27069"/>
    <n v="0"/>
    <n v="0"/>
  </r>
  <r>
    <n v="1"/>
    <s v="Vinay"/>
    <s v="Ahmedabad"/>
    <s v="Construction, Power &amp; Infrastructure"/>
    <x v="2"/>
    <n v="66556.88"/>
    <d v="2018-08-14T00:00:00"/>
    <s v="Brokerage"/>
    <s v="Inception"/>
    <m/>
    <d v="2020-01-22T00:00:00"/>
    <n v="0"/>
    <n v="0"/>
    <n v="66556.88"/>
  </r>
  <r>
    <n v="1"/>
    <s v="Vinay"/>
    <s v="Ahmedabad"/>
    <s v="Construction, Power &amp; Infrastructure"/>
    <x v="2"/>
    <n v="40959.629999999997"/>
    <d v="2019-04-20T00:00:00"/>
    <s v="Brokerage"/>
    <s v="Renewal"/>
    <m/>
    <d v="2020-01-22T00:00:00"/>
    <n v="0"/>
    <n v="0"/>
    <n v="40959.629999999997"/>
  </r>
  <r>
    <n v="11"/>
    <s v="Raju Kumar"/>
    <s v="Ahmedabad"/>
    <s v="Construction, Power &amp; Infrastructure"/>
    <x v="2"/>
    <n v="8263.94"/>
    <d v="2019-07-09T00:00:00"/>
    <s v="Brokerage"/>
    <s v="Renewal"/>
    <m/>
    <d v="2020-01-22T00:00:00"/>
    <n v="0"/>
    <n v="0"/>
    <n v="8263.94"/>
  </r>
  <r>
    <n v="11"/>
    <s v="Raju Kumar"/>
    <s v="Ahmedabad"/>
    <s v="Construction, Power &amp; Infrastructure"/>
    <x v="2"/>
    <n v="0"/>
    <d v="2019-07-09T00:00:00"/>
    <s v="Brokerage"/>
    <s v="Renewal"/>
    <m/>
    <d v="2020-01-22T00:00:00"/>
    <n v="0"/>
    <n v="0"/>
    <n v="0"/>
  </r>
  <r>
    <n v="11"/>
    <s v="Raju Kumar"/>
    <s v="Ahmedabad"/>
    <s v="Construction, Power &amp; Infrastructure"/>
    <x v="2"/>
    <n v="67102.13"/>
    <d v="2019-09-27T00:00:00"/>
    <s v="Brokerage"/>
    <s v="Renewal"/>
    <m/>
    <d v="2020-01-22T00:00:00"/>
    <n v="0"/>
    <n v="0"/>
    <n v="67102.13"/>
  </r>
  <r>
    <n v="11"/>
    <s v="Raju Kumar"/>
    <s v="Ahmedabad"/>
    <s v="Construction, Power &amp; Infrastructure"/>
    <x v="0"/>
    <n v="90663.25"/>
    <d v="2019-04-01T00:00:00"/>
    <s v="Brokerage"/>
    <s v="Lapse"/>
    <s v="OTHR â€“ Other"/>
    <d v="2020-01-22T00:00:00"/>
    <n v="90663.25"/>
    <n v="0"/>
    <n v="0"/>
  </r>
  <r>
    <n v="11"/>
    <s v="Raju Kumar"/>
    <s v="Ahmedabad"/>
    <s v="Construction, Power &amp; Infrastructure"/>
    <x v="2"/>
    <n v="90663.25"/>
    <d v="2019-04-01T00:00:00"/>
    <s v="Brokerage"/>
    <s v="Inception"/>
    <m/>
    <d v="2020-01-22T00:00:00"/>
    <n v="0"/>
    <n v="0"/>
    <n v="90663.25"/>
  </r>
  <r>
    <n v="1"/>
    <s v="Vinay"/>
    <s v="Ahmedabad"/>
    <s v="Property / BI"/>
    <x v="0"/>
    <n v="8854.8799999999992"/>
    <d v="2019-07-18T00:00:00"/>
    <s v="Brokerage"/>
    <s v="Renewal"/>
    <m/>
    <d v="2020-01-22T00:00:00"/>
    <n v="8854.8799999999992"/>
    <n v="0"/>
    <n v="0"/>
  </r>
  <r>
    <n v="1"/>
    <s v="Vinay"/>
    <s v="Ahmedabad"/>
    <s v="Construction, Power &amp; Infrastructure"/>
    <x v="0"/>
    <n v="7187.34"/>
    <d v="2019-04-01T00:00:00"/>
    <s v="Brokerage"/>
    <s v="Inception"/>
    <m/>
    <d v="2020-01-22T00:00:00"/>
    <n v="7187.34"/>
    <n v="0"/>
    <n v="0"/>
  </r>
  <r>
    <n v="1"/>
    <s v="Vinay"/>
    <s v="Ahmedabad"/>
    <s v="Construction, Power &amp; Infrastructure"/>
    <x v="0"/>
    <n v="0"/>
    <d v="2019-04-01T00:00:00"/>
    <s v="Brokerage"/>
    <s v="Inception"/>
    <m/>
    <d v="2020-01-22T00:00:00"/>
    <n v="0"/>
    <n v="0"/>
    <n v="0"/>
  </r>
  <r>
    <n v="1"/>
    <s v="Vinay"/>
    <s v="Ahmedabad"/>
    <s v="Construction, Power &amp; Infrastructure"/>
    <x v="2"/>
    <n v="121755.9"/>
    <d v="2017-04-27T00:00:00"/>
    <s v="Brokerage"/>
    <s v="Lapse"/>
    <s v="Policy Renewed"/>
    <d v="2020-01-22T00:00:00"/>
    <n v="0"/>
    <n v="0"/>
    <n v="121755.9"/>
  </r>
  <r>
    <n v="1"/>
    <s v="Vinay"/>
    <s v="Ahmedabad"/>
    <s v="Property / BI"/>
    <x v="2"/>
    <n v="96758.81"/>
    <d v="2018-04-01T00:00:00"/>
    <s v="Brokerage"/>
    <s v="Inception"/>
    <m/>
    <d v="2020-01-22T00:00:00"/>
    <n v="0"/>
    <n v="0"/>
    <n v="96758.81"/>
  </r>
  <r>
    <n v="1"/>
    <s v="Vinay"/>
    <s v="Ahmedabad"/>
    <s v="Construction, Power &amp; Infrastructure"/>
    <x v="0"/>
    <n v="149758.53"/>
    <d v="2018-05-27T00:00:00"/>
    <s v="Brokerage"/>
    <s v="Inception"/>
    <m/>
    <d v="2020-01-22T00:00:00"/>
    <n v="149758.53"/>
    <n v="0"/>
    <n v="0"/>
  </r>
  <r>
    <n v="1"/>
    <s v="Vinay"/>
    <s v="Ahmedabad"/>
    <s v="Property / BI"/>
    <x v="2"/>
    <n v="9277.1"/>
    <d v="2018-06-07T00:00:00"/>
    <s v="Brokerage"/>
    <s v="Inception"/>
    <m/>
    <d v="2020-01-22T00:00:00"/>
    <n v="0"/>
    <n v="0"/>
    <n v="9277.1"/>
  </r>
  <r>
    <n v="1"/>
    <s v="Vinay"/>
    <s v="Ahmedabad"/>
    <s v="Construction, Power &amp; Infrastructure"/>
    <x v="2"/>
    <n v="16533.25"/>
    <d v="2018-07-16T00:00:00"/>
    <s v="Brokerage"/>
    <s v="Inception"/>
    <m/>
    <d v="2020-01-22T00:00:00"/>
    <n v="0"/>
    <n v="0"/>
    <n v="16533.25"/>
  </r>
  <r>
    <n v="1"/>
    <s v="Vinay"/>
    <s v="Ahmedabad"/>
    <s v="Property / BI"/>
    <x v="2"/>
    <n v="15408.4"/>
    <d v="2018-07-16T00:00:00"/>
    <s v="Brokerage"/>
    <s v="Inception"/>
    <m/>
    <d v="2020-01-22T00:00:00"/>
    <n v="0"/>
    <n v="0"/>
    <n v="15408.4"/>
  </r>
  <r>
    <n v="1"/>
    <s v="Vinay"/>
    <s v="Ahmedabad"/>
    <s v="Property / BI"/>
    <x v="2"/>
    <n v="56757.75"/>
    <d v="2018-07-16T00:00:00"/>
    <s v="Brokerage"/>
    <s v="Inception"/>
    <m/>
    <d v="2020-01-22T00:00:00"/>
    <n v="0"/>
    <n v="0"/>
    <n v="56757.75"/>
  </r>
  <r>
    <n v="1"/>
    <s v="Vinay"/>
    <s v="Ahmedabad"/>
    <s v="Property / BI"/>
    <x v="0"/>
    <n v="60229.25"/>
    <d v="2019-04-01T00:00:00"/>
    <s v="Brokerage"/>
    <s v="Renewal"/>
    <m/>
    <d v="2020-01-22T00:00:00"/>
    <n v="60229.25"/>
    <n v="0"/>
    <n v="0"/>
  </r>
  <r>
    <n v="1"/>
    <s v="Vinay"/>
    <s v="Ahmedabad"/>
    <s v="Construction, Power &amp; Infrastructure"/>
    <x v="0"/>
    <n v="21358.38"/>
    <d v="2019-04-27T00:00:00"/>
    <s v="Brokerage"/>
    <s v="Renewal"/>
    <m/>
    <d v="2020-01-22T00:00:00"/>
    <n v="21358.38"/>
    <n v="0"/>
    <n v="0"/>
  </r>
  <r>
    <n v="1"/>
    <s v="Vinay"/>
    <s v="Ahmedabad"/>
    <s v="Property / BI"/>
    <x v="2"/>
    <n v="10937.5"/>
    <d v="2019-06-12T00:00:00"/>
    <s v="Brokerage"/>
    <s v="Renewal"/>
    <m/>
    <d v="2020-01-22T00:00:00"/>
    <n v="0"/>
    <n v="0"/>
    <n v="10937.5"/>
  </r>
  <r>
    <n v="1"/>
    <s v="Vinay"/>
    <s v="Ahmedabad"/>
    <s v="Property / BI"/>
    <x v="2"/>
    <n v="16474.5"/>
    <d v="2019-07-16T00:00:00"/>
    <s v="Brokerage"/>
    <s v="Renewal"/>
    <m/>
    <d v="2020-01-22T00:00:00"/>
    <n v="0"/>
    <n v="0"/>
    <n v="16474.5"/>
  </r>
  <r>
    <n v="1"/>
    <s v="Vinay"/>
    <s v="Ahmedabad"/>
    <s v="Construction, Power &amp; Infrastructure"/>
    <x v="2"/>
    <n v="10776.25"/>
    <d v="2019-07-16T00:00:00"/>
    <s v="Brokerage"/>
    <s v="Renewal"/>
    <m/>
    <d v="2020-01-22T00:00:00"/>
    <n v="0"/>
    <n v="0"/>
    <n v="10776.25"/>
  </r>
  <r>
    <n v="1"/>
    <s v="Vinay"/>
    <s v="Ahmedabad"/>
    <s v="Property / BI"/>
    <x v="2"/>
    <n v="61042.25"/>
    <d v="2019-07-16T00:00:00"/>
    <s v="Brokerage"/>
    <s v="Renewal"/>
    <m/>
    <d v="2020-01-22T00:00:00"/>
    <n v="0"/>
    <n v="0"/>
    <n v="61042.25"/>
  </r>
  <r>
    <n v="11"/>
    <s v="Raju Kumar"/>
    <s v="Ahmedabad"/>
    <s v="Property / BI"/>
    <x v="2"/>
    <n v="15601.02"/>
    <d v="2019-07-15T00:00:00"/>
    <s v="Brokerage"/>
    <s v="Inception"/>
    <m/>
    <d v="2020-01-22T00:00:00"/>
    <n v="0"/>
    <n v="0"/>
    <n v="15601.02"/>
  </r>
  <r>
    <n v="1"/>
    <s v="Vinay"/>
    <s v="Ahmedabad"/>
    <s v="Construction, Power &amp; Infrastructure"/>
    <x v="2"/>
    <n v="7000"/>
    <d v="2018-04-26T00:00:00"/>
    <s v="Brokerage"/>
    <s v="Inception"/>
    <m/>
    <d v="2020-01-22T00:00:00"/>
    <n v="0"/>
    <n v="0"/>
    <n v="7000"/>
  </r>
  <r>
    <n v="13"/>
    <s v="Vididt Saha"/>
    <s v="Ahmedabad"/>
    <s v="Employee Benefits (EB)"/>
    <x v="0"/>
    <n v="21000"/>
    <d v="2018-08-06T00:00:00"/>
    <s v="Brokerage"/>
    <s v="Lapse"/>
    <s v="OTHR â€“ Other"/>
    <d v="2020-01-22T00:00:00"/>
    <n v="21000"/>
    <n v="0"/>
    <n v="0"/>
  </r>
  <r>
    <n v="13"/>
    <s v="Vididt Saha"/>
    <s v="Ahmedabad"/>
    <s v="Employee Benefits (EB)"/>
    <x v="2"/>
    <n v="28069.13"/>
    <d v="2019-08-10T00:00:00"/>
    <s v="Brokerage"/>
    <s v="Inception"/>
    <m/>
    <d v="2020-01-22T00:00:00"/>
    <n v="0"/>
    <n v="0"/>
    <n v="28069.13"/>
  </r>
  <r>
    <n v="2"/>
    <s v="Abhinav Shivam"/>
    <s v="Ahmedabad"/>
    <s v="Liability"/>
    <x v="1"/>
    <n v="72675"/>
    <d v="2019-07-05T00:00:00"/>
    <s v="Brokerage"/>
    <s v="Inception"/>
    <m/>
    <d v="2020-01-22T00:00:00"/>
    <n v="0"/>
    <n v="72675"/>
    <n v="0"/>
  </r>
  <r>
    <n v="2"/>
    <s v="Abhinav Shivam"/>
    <s v="Ahmedabad"/>
    <s v="Liability"/>
    <x v="1"/>
    <n v="72675"/>
    <d v="2019-07-05T00:00:00"/>
    <s v="Brokerage"/>
    <s v="Inception"/>
    <m/>
    <d v="2020-01-22T00:00:00"/>
    <n v="0"/>
    <n v="72675"/>
    <n v="0"/>
  </r>
  <r>
    <n v="6"/>
    <s v="Ketan Jain"/>
    <s v="Ahmedabad"/>
    <s v="Marine"/>
    <x v="0"/>
    <n v="23771.05"/>
    <d v="2018-04-01T00:00:00"/>
    <s v="Brokerage"/>
    <s v="Inception"/>
    <m/>
    <d v="2020-01-22T00:00:00"/>
    <n v="23771.05"/>
    <n v="0"/>
    <n v="0"/>
  </r>
  <r>
    <n v="6"/>
    <s v="Ketan Jain"/>
    <s v="Ahmedabad"/>
    <s v="Marine"/>
    <x v="0"/>
    <n v="21399.439999999999"/>
    <d v="2019-05-31T00:00:00"/>
    <s v="Brokerage"/>
    <s v="Renewal"/>
    <m/>
    <d v="2020-01-22T00:00:00"/>
    <n v="21399.439999999999"/>
    <n v="0"/>
    <n v="0"/>
  </r>
  <r>
    <n v="1"/>
    <s v="Vinay"/>
    <s v="Ahmedabad"/>
    <s v="Affinity"/>
    <x v="0"/>
    <n v="23100.17"/>
    <d v="2019-10-31T00:00:00"/>
    <s v="Brokerage"/>
    <s v="Inception"/>
    <m/>
    <d v="2020-01-22T00:00:00"/>
    <n v="23100.17"/>
    <n v="0"/>
    <n v="0"/>
  </r>
  <r>
    <n v="1"/>
    <s v="Vinay"/>
    <s v="Ahmedabad"/>
    <s v="Marine"/>
    <x v="0"/>
    <n v="1113.92"/>
    <d v="2018-12-24T00:00:00"/>
    <s v="Brokerage"/>
    <s v="Inception"/>
    <m/>
    <d v="2020-01-22T00:00:00"/>
    <n v="1113.92"/>
    <n v="0"/>
    <n v="0"/>
  </r>
  <r>
    <n v="13"/>
    <s v="Vididt Saha"/>
    <s v="Ahmedabad"/>
    <s v="Liability"/>
    <x v="2"/>
    <n v="65000"/>
    <d v="2018-09-06T00:00:00"/>
    <s v="Brokerage"/>
    <s v="Inception"/>
    <m/>
    <d v="2020-01-22T00:00:00"/>
    <n v="0"/>
    <n v="0"/>
    <n v="65000"/>
  </r>
  <r>
    <n v="13"/>
    <s v="Vididt Saha"/>
    <s v="Ahmedabad"/>
    <s v="Construction, Power &amp; Infrastructure"/>
    <x v="2"/>
    <n v="2077.5"/>
    <d v="2019-02-26T00:00:00"/>
    <s v="Brokerage"/>
    <s v="Inception"/>
    <m/>
    <d v="2020-01-22T00:00:00"/>
    <n v="0"/>
    <n v="0"/>
    <n v="2077.5"/>
  </r>
  <r>
    <n v="13"/>
    <s v="Vididt Saha"/>
    <s v="Ahmedabad"/>
    <s v="Liability"/>
    <x v="2"/>
    <n v="1566.2"/>
    <d v="2017-11-10T00:00:00"/>
    <s v="Brokerage"/>
    <s v="Lapse"/>
    <s v="NOLN - No Longer Needed"/>
    <d v="2020-01-22T00:00:00"/>
    <n v="0"/>
    <n v="0"/>
    <n v="1566.2"/>
  </r>
  <r>
    <n v="13"/>
    <s v="Vididt Saha"/>
    <s v="Ahmedabad"/>
    <s v="Liability"/>
    <x v="2"/>
    <n v="639.25"/>
    <d v="2018-06-15T00:00:00"/>
    <s v="Brokerage"/>
    <s v="Lapse"/>
    <s v="NOLN - No Longer Needed"/>
    <d v="2020-01-22T00:00:00"/>
    <n v="0"/>
    <n v="0"/>
    <n v="639.25"/>
  </r>
  <r>
    <n v="13"/>
    <s v="Vididt Saha"/>
    <s v="Ahmedabad"/>
    <s v="Liability"/>
    <x v="2"/>
    <n v="1180.8800000000001"/>
    <d v="2018-06-06T00:00:00"/>
    <s v="Brokerage"/>
    <s v="Lapse"/>
    <s v="NOLN - No Longer Needed"/>
    <d v="2020-01-22T00:00:00"/>
    <n v="0"/>
    <n v="0"/>
    <n v="1180.8800000000001"/>
  </r>
  <r>
    <n v="13"/>
    <s v="Vididt Saha"/>
    <s v="Ahmedabad"/>
    <s v="Liability"/>
    <x v="2"/>
    <n v="1558.76"/>
    <d v="2019-07-02T00:00:00"/>
    <s v="Brokerage"/>
    <s v="Inception"/>
    <m/>
    <d v="2020-01-22T00:00:00"/>
    <n v="0"/>
    <n v="0"/>
    <n v="1558.76"/>
  </r>
  <r>
    <n v="13"/>
    <s v="Vididt Saha"/>
    <s v="Ahmedabad"/>
    <s v="Liability"/>
    <x v="2"/>
    <n v="59375"/>
    <d v="2018-09-06T00:00:00"/>
    <s v="Brokerage"/>
    <s v="Inception"/>
    <m/>
    <d v="2020-01-22T00:00:00"/>
    <n v="0"/>
    <n v="0"/>
    <n v="59375"/>
  </r>
  <r>
    <n v="13"/>
    <s v="Vididt Saha"/>
    <s v="Ahmedabad"/>
    <s v="Construction, Power &amp; Infrastructure"/>
    <x v="2"/>
    <n v="56150.75"/>
    <d v="2017-01-09T00:00:00"/>
    <s v="Brokerage"/>
    <s v="Lapse"/>
    <s v="NOLN - No Longer Needed"/>
    <d v="2020-01-22T00:00:00"/>
    <n v="0"/>
    <n v="0"/>
    <n v="56150.75"/>
  </r>
  <r>
    <n v="13"/>
    <s v="Vididt Saha"/>
    <s v="Ahmedabad"/>
    <s v="Construction, Power &amp; Infrastructure"/>
    <x v="2"/>
    <n v="3132.5"/>
    <d v="2017-11-10T00:00:00"/>
    <s v="Brokerage"/>
    <s v="Lapse"/>
    <s v="NOLN - No Longer Needed"/>
    <d v="2020-01-22T00:00:00"/>
    <n v="0"/>
    <n v="0"/>
    <n v="3132.5"/>
  </r>
  <r>
    <n v="13"/>
    <s v="Vididt Saha"/>
    <s v="Ahmedabad"/>
    <s v="Construction, Power &amp; Infrastructure"/>
    <x v="2"/>
    <n v="30978.63"/>
    <d v="2017-11-10T00:00:00"/>
    <s v="Brokerage"/>
    <s v="Inception"/>
    <m/>
    <d v="2020-01-22T00:00:00"/>
    <n v="0"/>
    <n v="0"/>
    <n v="30978.63"/>
  </r>
  <r>
    <n v="13"/>
    <s v="Vididt Saha"/>
    <s v="Ahmedabad"/>
    <s v="Liability"/>
    <x v="2"/>
    <n v="17934.88"/>
    <d v="2018-02-02T00:00:00"/>
    <s v="Brokerage"/>
    <s v="Inception"/>
    <m/>
    <d v="2020-01-22T00:00:00"/>
    <n v="0"/>
    <n v="0"/>
    <n v="17934.88"/>
  </r>
  <r>
    <n v="13"/>
    <s v="Vididt Saha"/>
    <s v="Ahmedabad"/>
    <s v="Construction, Power &amp; Infrastructure"/>
    <x v="2"/>
    <n v="15668.25"/>
    <d v="2018-02-21T00:00:00"/>
    <s v="Brokerage"/>
    <s v="Inception"/>
    <m/>
    <d v="2020-01-22T00:00:00"/>
    <n v="0"/>
    <n v="0"/>
    <n v="15668.25"/>
  </r>
  <r>
    <n v="13"/>
    <s v="Vididt Saha"/>
    <s v="Ahmedabad"/>
    <s v="Construction, Power &amp; Infrastructure"/>
    <x v="2"/>
    <n v="11239.38"/>
    <d v="2018-04-09T00:00:00"/>
    <s v="Brokerage"/>
    <s v="Inception"/>
    <m/>
    <d v="2020-01-22T00:00:00"/>
    <n v="0"/>
    <n v="0"/>
    <n v="11239.38"/>
  </r>
  <r>
    <n v="13"/>
    <s v="Vididt Saha"/>
    <s v="Ahmedabad"/>
    <s v="Construction, Power &amp; Infrastructure"/>
    <x v="0"/>
    <n v="11239.38"/>
    <d v="2018-07-09T00:00:00"/>
    <s v="Brokerage"/>
    <s v="Lapse"/>
    <s v="NOLN - No Longer Needed"/>
    <d v="2020-01-22T00:00:00"/>
    <n v="11239.38"/>
    <n v="0"/>
    <n v="0"/>
  </r>
  <r>
    <n v="13"/>
    <s v="Vididt Saha"/>
    <s v="Ahmedabad"/>
    <s v="Construction, Power &amp; Infrastructure"/>
    <x v="2"/>
    <n v="21442.38"/>
    <d v="2019-10-20T00:00:00"/>
    <s v="Brokerage"/>
    <s v="Inception"/>
    <m/>
    <d v="2020-01-22T00:00:00"/>
    <n v="0"/>
    <n v="0"/>
    <n v="21442.38"/>
  </r>
  <r>
    <n v="13"/>
    <s v="Vididt Saha"/>
    <s v="Ahmedabad"/>
    <s v="Construction, Power &amp; Infrastructure"/>
    <x v="2"/>
    <n v="21442.75"/>
    <d v="2018-11-27T00:00:00"/>
    <s v="Brokerage"/>
    <s v="Inception"/>
    <m/>
    <d v="2020-01-22T00:00:00"/>
    <n v="0"/>
    <n v="0"/>
    <n v="21442.75"/>
  </r>
  <r>
    <n v="13"/>
    <s v="Vididt Saha"/>
    <s v="Ahmedabad"/>
    <s v="Construction, Power &amp; Infrastructure"/>
    <x v="2"/>
    <n v="21442.75"/>
    <d v="2019-03-16T00:00:00"/>
    <s v="Brokerage"/>
    <s v="Inception"/>
    <m/>
    <d v="2020-01-22T00:00:00"/>
    <n v="0"/>
    <n v="0"/>
    <n v="21442.75"/>
  </r>
  <r>
    <n v="13"/>
    <s v="Vididt Saha"/>
    <s v="Ahmedabad"/>
    <s v="Construction, Power &amp; Infrastructure"/>
    <x v="2"/>
    <n v="21442.75"/>
    <d v="2019-07-03T00:00:00"/>
    <s v="Brokerage"/>
    <s v="Inception"/>
    <m/>
    <d v="2020-01-22T00:00:00"/>
    <n v="0"/>
    <n v="0"/>
    <n v="21442.75"/>
  </r>
  <r>
    <n v="13"/>
    <s v="Vididt Saha"/>
    <s v="Ahmedabad"/>
    <s v="Construction, Power &amp; Infrastructure"/>
    <x v="2"/>
    <n v="27085.5"/>
    <d v="2018-08-10T00:00:00"/>
    <s v="Brokerage"/>
    <s v="Inception"/>
    <m/>
    <d v="2020-01-22T00:00:00"/>
    <n v="0"/>
    <n v="0"/>
    <n v="27085.5"/>
  </r>
  <r>
    <n v="13"/>
    <s v="Vididt Saha"/>
    <s v="Ahmedabad"/>
    <s v="Construction, Power &amp; Infrastructure"/>
    <x v="2"/>
    <n v="17949.04"/>
    <d v="2018-11-27T00:00:00"/>
    <s v="Brokerage"/>
    <s v="Inception"/>
    <m/>
    <d v="2020-01-22T00:00:00"/>
    <n v="0"/>
    <n v="0"/>
    <n v="17949.04"/>
  </r>
  <r>
    <n v="13"/>
    <s v="Vididt Saha"/>
    <s v="Ahmedabad"/>
    <s v="Construction, Power &amp; Infrastructure"/>
    <x v="2"/>
    <n v="17949.04"/>
    <d v="2019-03-16T00:00:00"/>
    <s v="Brokerage"/>
    <s v="Inception"/>
    <m/>
    <d v="2020-01-22T00:00:00"/>
    <n v="0"/>
    <n v="0"/>
    <n v="17949.04"/>
  </r>
  <r>
    <n v="13"/>
    <s v="Vididt Saha"/>
    <s v="Ahmedabad"/>
    <s v="Construction, Power &amp; Infrastructure"/>
    <x v="2"/>
    <n v="17949.04"/>
    <d v="2019-07-03T00:00:00"/>
    <s v="Brokerage"/>
    <s v="Inception"/>
    <m/>
    <d v="2020-01-22T00:00:00"/>
    <n v="0"/>
    <n v="0"/>
    <n v="17949.04"/>
  </r>
  <r>
    <n v="13"/>
    <s v="Vididt Saha"/>
    <s v="Ahmedabad"/>
    <s v="Construction, Power &amp; Infrastructure"/>
    <x v="2"/>
    <n v="17949.04"/>
    <d v="2019-10-20T00:00:00"/>
    <s v="Brokerage"/>
    <s v="Inception"/>
    <m/>
    <d v="2020-01-22T00:00:00"/>
    <n v="0"/>
    <n v="0"/>
    <n v="17949.04"/>
  </r>
  <r>
    <n v="13"/>
    <s v="Vididt Saha"/>
    <s v="Ahmedabad"/>
    <s v="Construction, Power &amp; Infrastructure"/>
    <x v="2"/>
    <n v="22672.47"/>
    <d v="2018-08-10T00:00:00"/>
    <s v="Brokerage"/>
    <s v="Inception"/>
    <m/>
    <d v="2020-01-22T00:00:00"/>
    <n v="0"/>
    <n v="0"/>
    <n v="22672.47"/>
  </r>
  <r>
    <n v="13"/>
    <s v="Vididt Saha"/>
    <s v="Ahmedabad"/>
    <s v="Construction, Power &amp; Infrastructure"/>
    <x v="2"/>
    <n v="11239.38"/>
    <d v="2018-10-09T00:00:00"/>
    <s v="Brokerage"/>
    <s v="Inception"/>
    <m/>
    <d v="2020-01-22T00:00:00"/>
    <n v="0"/>
    <n v="0"/>
    <n v="11239.38"/>
  </r>
  <r>
    <n v="13"/>
    <s v="Vididt Saha"/>
    <s v="Ahmedabad"/>
    <s v="Construction, Power &amp; Infrastructure"/>
    <x v="2"/>
    <n v="2212.38"/>
    <d v="2019-04-10T00:00:00"/>
    <s v="Brokerage"/>
    <s v="Inception"/>
    <m/>
    <d v="2020-01-22T00:00:00"/>
    <n v="0"/>
    <n v="0"/>
    <n v="2212.38"/>
  </r>
  <r>
    <n v="13"/>
    <s v="Vididt Saha"/>
    <s v="Ahmedabad"/>
    <s v="Liability"/>
    <x v="2"/>
    <n v="1363"/>
    <d v="2018-07-10T00:00:00"/>
    <s v="Brokerage"/>
    <s v="Lapse"/>
    <s v="NOLN - No Longer Needed"/>
    <d v="2020-01-22T00:00:00"/>
    <n v="0"/>
    <n v="0"/>
    <n v="1363"/>
  </r>
  <r>
    <n v="13"/>
    <s v="Vididt Saha"/>
    <s v="Ahmedabad"/>
    <s v="Motor"/>
    <x v="2"/>
    <n v="157.5"/>
    <d v="2019-03-25T00:00:00"/>
    <s v="Brokerage"/>
    <s v="Inception"/>
    <m/>
    <d v="2020-01-22T00:00:00"/>
    <n v="0"/>
    <n v="0"/>
    <n v="157.5"/>
  </r>
  <r>
    <n v="13"/>
    <s v="Vididt Saha"/>
    <s v="Ahmedabad"/>
    <s v="Motor"/>
    <x v="2"/>
    <n v="1749.45"/>
    <d v="2019-03-29T00:00:00"/>
    <s v="Brokerage"/>
    <s v="Inception"/>
    <m/>
    <d v="2020-01-22T00:00:00"/>
    <n v="0"/>
    <n v="0"/>
    <n v="1749.45"/>
  </r>
  <r>
    <n v="1"/>
    <s v="Vinay"/>
    <s v="Ahmedabad"/>
    <s v="Liability"/>
    <x v="0"/>
    <n v="6250"/>
    <d v="2018-03-25T00:00:00"/>
    <s v="Brokerage"/>
    <s v="Inception"/>
    <m/>
    <d v="2020-01-22T00:00:00"/>
    <n v="6250"/>
    <n v="0"/>
    <n v="0"/>
  </r>
  <r>
    <n v="9"/>
    <s v="Manish Sharma"/>
    <s v="Ahmedabad"/>
    <s v="Liability"/>
    <x v="0"/>
    <n v="8125"/>
    <d v="2019-03-25T00:00:00"/>
    <s v="Brokerage"/>
    <s v="Inception"/>
    <m/>
    <d v="2020-01-22T00:00:00"/>
    <n v="8125"/>
    <n v="0"/>
    <n v="0"/>
  </r>
  <r>
    <n v="13"/>
    <s v="Vididt Saha"/>
    <s v="Ahmedabad"/>
    <s v="Emerging Corporates Group (ECG)"/>
    <x v="2"/>
    <n v="2788.75"/>
    <d v="2019-07-15T00:00:00"/>
    <s v="Brokerage"/>
    <s v="Inception"/>
    <m/>
    <d v="2020-01-22T00:00:00"/>
    <n v="0"/>
    <n v="0"/>
    <n v="2788.75"/>
  </r>
  <r>
    <n v="13"/>
    <s v="Vididt Saha"/>
    <s v="Ahmedabad"/>
    <s v="Liability"/>
    <x v="1"/>
    <n v="7827.77"/>
    <d v="2018-08-10T00:00:00"/>
    <s v="Brokerage"/>
    <s v="Endorsement"/>
    <m/>
    <d v="2020-01-22T00:00:00"/>
    <n v="0"/>
    <n v="7827.77"/>
    <n v="0"/>
  </r>
  <r>
    <n v="13"/>
    <s v="Vididt Saha"/>
    <s v="Ahmedabad"/>
    <s v="Liability"/>
    <x v="1"/>
    <n v="0"/>
    <d v="2018-10-25T00:00:00"/>
    <s v="Brokerage "/>
    <s v="Endorsement"/>
    <m/>
    <d v="2020-01-22T00:00:00"/>
    <n v="0"/>
    <n v="0"/>
    <n v="0"/>
  </r>
  <r>
    <n v="13"/>
    <s v="Vididt Saha"/>
    <s v="Ahmedabad"/>
    <s v="Liability"/>
    <x v="1"/>
    <n v="4194.8"/>
    <d v="2019-01-22T00:00:00"/>
    <s v="Brokerage "/>
    <s v="Endorsement"/>
    <m/>
    <d v="2020-01-22T00:00:00"/>
    <n v="0"/>
    <n v="4194.8"/>
    <n v="0"/>
  </r>
  <r>
    <n v="13"/>
    <s v="Vididt Saha"/>
    <s v="Ahmedabad"/>
    <s v="Liability"/>
    <x v="2"/>
    <n v="1390.13"/>
    <d v="2019-02-19T00:00:00"/>
    <s v="Brokerage"/>
    <s v="Inception"/>
    <m/>
    <d v="2020-01-22T00:00:00"/>
    <n v="0"/>
    <n v="0"/>
    <n v="1390.13"/>
  </r>
  <r>
    <n v="13"/>
    <s v="Vididt Saha"/>
    <s v="Ahmedabad"/>
    <s v="Liability"/>
    <x v="2"/>
    <n v="1390.13"/>
    <d v="2020-05-18T00:00:00"/>
    <s v="Brokerage"/>
    <s v="Renewal"/>
    <m/>
    <d v="2020-01-22T00:00:00"/>
    <n v="0"/>
    <n v="0"/>
    <n v="1390.13"/>
  </r>
  <r>
    <n v="13"/>
    <s v="Vididt Saha"/>
    <s v="Ahmedabad"/>
    <s v="Liability"/>
    <x v="2"/>
    <n v="7835.19"/>
    <d v="2019-06-10T00:00:00"/>
    <s v="Brokerage"/>
    <s v="Inception"/>
    <m/>
    <d v="2020-01-22T00:00:00"/>
    <n v="0"/>
    <n v="0"/>
    <n v="7835.19"/>
  </r>
  <r>
    <n v="13"/>
    <s v="Vididt Saha"/>
    <s v="Ahmedabad"/>
    <s v="Liability"/>
    <x v="2"/>
    <n v="7782.56"/>
    <d v="2019-06-11T00:00:00"/>
    <s v="Brokerage"/>
    <s v="Inception"/>
    <m/>
    <d v="2020-01-22T00:00:00"/>
    <n v="0"/>
    <n v="0"/>
    <n v="7782.56"/>
  </r>
  <r>
    <n v="13"/>
    <s v="Vididt Saha"/>
    <s v="Ahmedabad"/>
    <s v="Liability"/>
    <x v="0"/>
    <n v="1558.76"/>
    <d v="2019-07-02T00:00:00"/>
    <s v="Brokerage"/>
    <s v="Inception"/>
    <m/>
    <d v="2020-01-22T00:00:00"/>
    <n v="1558.76"/>
    <n v="0"/>
    <n v="0"/>
  </r>
  <r>
    <n v="13"/>
    <s v="Vididt Saha"/>
    <s v="Ahmedabad"/>
    <s v="Construction, Power &amp; Infrastructure"/>
    <x v="2"/>
    <n v="3007.5"/>
    <d v="2019-04-12T00:00:00"/>
    <s v="Brokerage"/>
    <s v="Inception"/>
    <m/>
    <d v="2020-01-22T00:00:00"/>
    <n v="0"/>
    <n v="0"/>
    <n v="3007.5"/>
  </r>
  <r>
    <n v="13"/>
    <s v="Vididt Saha"/>
    <s v="Ahmedabad"/>
    <s v="Construction, Power &amp; Infrastructure"/>
    <x v="2"/>
    <n v="26804.5"/>
    <d v="2019-11-19T00:00:00"/>
    <s v="Brokerage"/>
    <s v="Inception"/>
    <m/>
    <d v="2020-01-22T00:00:00"/>
    <n v="0"/>
    <n v="0"/>
    <n v="26804.5"/>
  </r>
  <r>
    <n v="3"/>
    <s v="Animesh Rawat"/>
    <s v="Ahmedabad"/>
    <s v="Global Client Network (GNB Inward)"/>
    <x v="0"/>
    <n v="1771.98"/>
    <d v="2018-04-01T00:00:00"/>
    <s v="Brokerage"/>
    <s v="Inception"/>
    <m/>
    <d v="2020-01-22T00:00:00"/>
    <n v="1771.98"/>
    <n v="0"/>
    <n v="0"/>
  </r>
  <r>
    <n v="3"/>
    <s v="Animesh Rawat"/>
    <s v="Ahmedabad"/>
    <s v="Global Client Network (GNB Inward)"/>
    <x v="0"/>
    <n v="681.53"/>
    <d v="2018-04-01T00:00:00"/>
    <s v="Brokerage"/>
    <s v="Inception"/>
    <m/>
    <d v="2020-01-22T00:00:00"/>
    <n v="681.53"/>
    <n v="0"/>
    <n v="0"/>
  </r>
  <r>
    <n v="3"/>
    <s v="Animesh Rawat"/>
    <s v="Ahmedabad"/>
    <s v="Global Client Network (GNB Inward)"/>
    <x v="0"/>
    <n v="272.61"/>
    <d v="2018-04-01T00:00:00"/>
    <s v="Brokerage"/>
    <s v="Inception"/>
    <m/>
    <d v="2020-01-22T00:00:00"/>
    <n v="272.61"/>
    <n v="0"/>
    <n v="0"/>
  </r>
  <r>
    <n v="3"/>
    <s v="Animesh Rawat"/>
    <s v="Ahmedabad"/>
    <s v="Global Client Network (GNB Inward)"/>
    <x v="0"/>
    <n v="4175.3599999999997"/>
    <d v="2018-04-01T00:00:00"/>
    <s v="Brokerage"/>
    <s v="Inception"/>
    <m/>
    <d v="2020-01-22T00:00:00"/>
    <n v="4175.3599999999997"/>
    <n v="0"/>
    <n v="0"/>
  </r>
  <r>
    <n v="3"/>
    <s v="Animesh Rawat"/>
    <s v="Ahmedabad"/>
    <s v="Global Client Network (GNB Inward)"/>
    <x v="0"/>
    <n v="1605.91"/>
    <d v="2018-04-01T00:00:00"/>
    <s v="Brokerage"/>
    <s v="Inception"/>
    <m/>
    <d v="2020-01-22T00:00:00"/>
    <n v="1605.91"/>
    <n v="0"/>
    <n v="0"/>
  </r>
  <r>
    <n v="3"/>
    <s v="Animesh Rawat"/>
    <s v="Ahmedabad"/>
    <s v="Global Client Network (GNB Inward)"/>
    <x v="0"/>
    <n v="642.36"/>
    <d v="2018-04-01T00:00:00"/>
    <s v="Brokerage"/>
    <s v="Inception"/>
    <m/>
    <d v="2020-01-22T00:00:00"/>
    <n v="642.36"/>
    <n v="0"/>
    <n v="0"/>
  </r>
  <r>
    <n v="3"/>
    <s v="Animesh Rawat"/>
    <s v="Ahmedabad"/>
    <s v="Global Client Network (GNB Inward)"/>
    <x v="0"/>
    <n v="23863.13"/>
    <d v="2108-03-31T00:00:00"/>
    <s v="Brokerage"/>
    <s v="Inception"/>
    <m/>
    <d v="2020-01-22T00:00:00"/>
    <n v="23863.13"/>
    <n v="0"/>
    <n v="0"/>
  </r>
  <r>
    <n v="3"/>
    <s v="Animesh Rawat"/>
    <s v="Ahmedabad"/>
    <s v="Global Client Network (GNB Inward)"/>
    <x v="0"/>
    <n v="9178.1299999999992"/>
    <d v="2108-03-31T00:00:00"/>
    <s v="Brokerage"/>
    <s v="Inception"/>
    <m/>
    <d v="2020-01-22T00:00:00"/>
    <n v="9178.1299999999992"/>
    <n v="0"/>
    <n v="0"/>
  </r>
  <r>
    <n v="3"/>
    <s v="Animesh Rawat"/>
    <s v="Ahmedabad"/>
    <s v="Global Client Network (GNB Inward)"/>
    <x v="0"/>
    <n v="3671.25"/>
    <d v="2108-03-31T00:00:00"/>
    <s v="Brokerage"/>
    <s v="Inception"/>
    <m/>
    <d v="2020-01-22T00:00:00"/>
    <n v="3671.25"/>
    <n v="0"/>
    <n v="0"/>
  </r>
  <r>
    <n v="3"/>
    <s v="Animesh Rawat"/>
    <s v="Ahmedabad"/>
    <s v="Global Client Network (GNB Inward)"/>
    <x v="0"/>
    <n v="157.13999999999999"/>
    <d v="2018-04-01T00:00:00"/>
    <s v="Brokerage"/>
    <s v="Inception"/>
    <m/>
    <d v="2020-01-22T00:00:00"/>
    <n v="157.13999999999999"/>
    <n v="0"/>
    <n v="0"/>
  </r>
  <r>
    <n v="3"/>
    <s v="Animesh Rawat"/>
    <s v="Ahmedabad"/>
    <s v="Global Client Network (GNB Inward)"/>
    <x v="0"/>
    <n v="60.44"/>
    <d v="2018-04-01T00:00:00"/>
    <s v="Brokerage"/>
    <s v="Inception"/>
    <m/>
    <d v="2020-01-22T00:00:00"/>
    <n v="60.44"/>
    <n v="0"/>
    <n v="0"/>
  </r>
  <r>
    <n v="3"/>
    <s v="Animesh Rawat"/>
    <s v="Ahmedabad"/>
    <s v="Global Client Network (GNB Inward)"/>
    <x v="0"/>
    <n v="24.17"/>
    <d v="2018-04-01T00:00:00"/>
    <s v="Brokerage"/>
    <s v="Inception"/>
    <m/>
    <d v="2020-01-22T00:00:00"/>
    <n v="24.17"/>
    <n v="0"/>
    <n v="0"/>
  </r>
  <r>
    <n v="3"/>
    <s v="Animesh Rawat"/>
    <s v="Ahmedabad"/>
    <s v="Global Client Network (GNB Inward)"/>
    <x v="0"/>
    <n v="23753.439999999999"/>
    <d v="2018-04-01T00:00:00"/>
    <s v="Brokerage"/>
    <s v="Inception"/>
    <m/>
    <d v="2020-01-22T00:00:00"/>
    <n v="23753.439999999999"/>
    <n v="0"/>
    <n v="0"/>
  </r>
  <r>
    <n v="3"/>
    <s v="Animesh Rawat"/>
    <s v="Ahmedabad"/>
    <s v="Global Client Network (GNB Inward)"/>
    <x v="0"/>
    <n v="9135.94"/>
    <d v="2018-04-01T00:00:00"/>
    <s v="Brokerage"/>
    <s v="Inception"/>
    <m/>
    <d v="2020-01-22T00:00:00"/>
    <n v="9135.94"/>
    <n v="0"/>
    <n v="0"/>
  </r>
  <r>
    <n v="3"/>
    <s v="Animesh Rawat"/>
    <s v="Ahmedabad"/>
    <s v="Global Client Network (GNB Inward)"/>
    <x v="0"/>
    <n v="3654.37"/>
    <d v="2018-04-01T00:00:00"/>
    <s v="Brokerage"/>
    <s v="Inception"/>
    <m/>
    <d v="2020-01-22T00:00:00"/>
    <n v="3654.37"/>
    <n v="0"/>
    <n v="0"/>
  </r>
  <r>
    <n v="3"/>
    <s v="Animesh Rawat"/>
    <s v="Ahmedabad"/>
    <s v="Global Client Network (GNB Inward)"/>
    <x v="0"/>
    <n v="445.18"/>
    <d v="2019-04-01T00:00:00"/>
    <s v="Brokerage"/>
    <s v="Inception"/>
    <m/>
    <d v="2020-01-22T00:00:00"/>
    <n v="445.18"/>
    <n v="0"/>
    <n v="0"/>
  </r>
  <r>
    <n v="3"/>
    <s v="Animesh Rawat"/>
    <s v="Ahmedabad"/>
    <s v="Global Client Network (GNB Inward)"/>
    <x v="0"/>
    <n v="1598.68"/>
    <d v="2018-04-01T00:00:00"/>
    <s v="Brokerage"/>
    <s v="Inception"/>
    <m/>
    <d v="2020-01-22T00:00:00"/>
    <n v="1598.68"/>
    <n v="0"/>
    <n v="0"/>
  </r>
  <r>
    <n v="3"/>
    <s v="Animesh Rawat"/>
    <s v="Ahmedabad"/>
    <s v="Global Client Network (GNB Inward)"/>
    <x v="0"/>
    <n v="614.88"/>
    <d v="2018-04-01T00:00:00"/>
    <s v="Brokerage"/>
    <s v="Inception"/>
    <m/>
    <d v="2020-01-22T00:00:00"/>
    <n v="614.88"/>
    <n v="0"/>
    <n v="0"/>
  </r>
  <r>
    <n v="3"/>
    <s v="Animesh Rawat"/>
    <s v="Ahmedabad"/>
    <s v="Global Client Network (GNB Inward)"/>
    <x v="0"/>
    <n v="245.95"/>
    <d v="2018-04-01T00:00:00"/>
    <s v="Brokerage"/>
    <s v="Inception"/>
    <m/>
    <d v="2020-01-22T00:00:00"/>
    <n v="245.95"/>
    <n v="0"/>
    <n v="0"/>
  </r>
  <r>
    <n v="3"/>
    <s v="Animesh Rawat"/>
    <s v="Ahmedabad"/>
    <s v="Global Client Network (GNB Inward)"/>
    <x v="0"/>
    <n v="2077.5100000000002"/>
    <d v="2019-04-01T00:00:00"/>
    <s v="Brokerage"/>
    <s v="Inception"/>
    <m/>
    <d v="2020-01-22T00:00:00"/>
    <n v="2077.5100000000002"/>
    <n v="0"/>
    <n v="0"/>
  </r>
  <r>
    <n v="3"/>
    <s v="Animesh Rawat"/>
    <s v="Ahmedabad"/>
    <s v="Global Client Network (GNB Inward)"/>
    <x v="0"/>
    <n v="445.18"/>
    <d v="2019-04-01T00:00:00"/>
    <s v="Brokerage"/>
    <s v="Inception"/>
    <m/>
    <d v="2020-01-22T00:00:00"/>
    <n v="445.18"/>
    <n v="0"/>
    <n v="0"/>
  </r>
  <r>
    <n v="1"/>
    <s v="Vinay"/>
    <s v="Ahmedabad"/>
    <s v="Property / BI"/>
    <x v="0"/>
    <n v="33484.339999999997"/>
    <d v="2018-12-16T00:00:00"/>
    <s v="Brokerage"/>
    <s v="Inception"/>
    <m/>
    <d v="2020-01-22T00:00:00"/>
    <n v="33484.339999999997"/>
    <n v="0"/>
    <n v="0"/>
  </r>
  <r>
    <n v="2"/>
    <s v="Abhinav Shivam"/>
    <s v="Ahmedabad"/>
    <s v="Small Medium Enterpries (SME)"/>
    <x v="0"/>
    <n v="109812.12"/>
    <d v="2019-12-16T00:00:00"/>
    <s v="Brokerage"/>
    <s v="Inception"/>
    <m/>
    <d v="2020-01-22T00:00:00"/>
    <n v="109812.12"/>
    <n v="0"/>
    <n v="0"/>
  </r>
  <r>
    <n v="12"/>
    <s v="Shivani Sharma"/>
    <s v="Ahmedabad"/>
    <s v="Global Client Network (GNB Inward)"/>
    <x v="0"/>
    <n v="12084.5"/>
    <d v="2018-01-10T00:00:00"/>
    <s v="Brokerage"/>
    <s v="Inception"/>
    <m/>
    <d v="2020-01-22T00:00:00"/>
    <n v="12084.5"/>
    <n v="0"/>
    <n v="0"/>
  </r>
  <r>
    <n v="13"/>
    <s v="Vididt Saha"/>
    <s v="Ahmedabad"/>
    <s v="Construction, Power &amp; Infrastructure"/>
    <x v="1"/>
    <n v="51965.88"/>
    <d v="2018-03-26T00:00:00"/>
    <s v="Brokerage"/>
    <s v="Lapse"/>
    <s v="OTHR â€“ Other"/>
    <d v="2020-01-22T00:00:00"/>
    <n v="0"/>
    <n v="51965.88"/>
    <n v="0"/>
  </r>
  <r>
    <n v="13"/>
    <s v="Vididt Saha"/>
    <s v="Ahmedabad"/>
    <s v="Construction, Power &amp; Infrastructure"/>
    <x v="2"/>
    <n v="25619.25"/>
    <d v="2018-06-07T00:00:00"/>
    <s v="Brokerage"/>
    <s v="Lapse"/>
    <s v="OTHR â€“ Other"/>
    <d v="2020-01-22T00:00:00"/>
    <n v="0"/>
    <n v="0"/>
    <n v="25619.25"/>
  </r>
  <r>
    <n v="13"/>
    <s v="Vididt Saha"/>
    <s v="Ahmedabad"/>
    <s v="Construction, Power &amp; Infrastructure"/>
    <x v="2"/>
    <n v="25598"/>
    <d v="2019-06-26T00:00:00"/>
    <s v="Brokerage"/>
    <s v="Inception"/>
    <m/>
    <d v="2020-01-22T00:00:00"/>
    <n v="0"/>
    <n v="0"/>
    <n v="25598"/>
  </r>
  <r>
    <n v="13"/>
    <s v="Vididt Saha"/>
    <s v="Ahmedabad"/>
    <s v="Construction, Power &amp; Infrastructure"/>
    <x v="2"/>
    <n v="25598"/>
    <d v="2019-06-26T00:00:00"/>
    <s v="Brokerage"/>
    <s v="Inception"/>
    <m/>
    <d v="2020-01-22T00:00:00"/>
    <n v="0"/>
    <n v="0"/>
    <n v="25598"/>
  </r>
  <r>
    <n v="13"/>
    <s v="Vididt Saha"/>
    <s v="Ahmedabad"/>
    <s v="Construction, Power &amp; Infrastructure"/>
    <x v="1"/>
    <n v="12643.38"/>
    <d v="2019-11-22T00:00:00"/>
    <s v="Brokerage"/>
    <s v="Inception"/>
    <m/>
    <d v="2020-01-22T00:00:00"/>
    <n v="0"/>
    <n v="12643.38"/>
    <n v="0"/>
  </r>
  <r>
    <n v="13"/>
    <s v="Vididt Saha"/>
    <s v="Ahmedabad"/>
    <s v="Construction, Power &amp; Infrastructure"/>
    <x v="2"/>
    <n v="25598"/>
    <d v="2019-12-26T00:00:00"/>
    <s v="Brokerage"/>
    <s v="Inception"/>
    <m/>
    <d v="2020-01-22T00:00:00"/>
    <n v="0"/>
    <n v="0"/>
    <n v="25598"/>
  </r>
  <r>
    <n v="10"/>
    <s v="Mark"/>
    <s v="Ahmedabad"/>
    <s v="Employee Benefits (EB)"/>
    <x v="0"/>
    <n v="1474120.36"/>
    <d v="2018-01-01T00:00:00"/>
    <s v="Brokerage"/>
    <s v="Lapse"/>
    <s v="GMAN â€“ Global Mandate"/>
    <d v="2020-01-22T00:00:00"/>
    <n v="1474120.36"/>
    <n v="0"/>
    <n v="0"/>
  </r>
  <r>
    <n v="10"/>
    <s v="Mark"/>
    <s v="Ahmedabad"/>
    <s v="Employee Benefits (EB)"/>
    <x v="0"/>
    <m/>
    <d v="2018-09-28T00:00:00"/>
    <s v="Brokerage "/>
    <s v="Lapse"/>
    <m/>
    <d v="2020-01-22T00:00:00"/>
    <n v="0"/>
    <n v="0"/>
    <n v="0"/>
  </r>
  <r>
    <n v="10"/>
    <s v="Mark"/>
    <s v="Ahmedabad"/>
    <s v="Employee Benefits (EB)"/>
    <x v="0"/>
    <n v="34349.81"/>
    <d v="2018-01-01T00:00:00"/>
    <s v="Brokerage"/>
    <s v="Lapse"/>
    <s v="GMAN â€“ Global Mandate"/>
    <d v="2020-01-22T00:00:00"/>
    <n v="34349.81"/>
    <n v="0"/>
    <n v="0"/>
  </r>
  <r>
    <n v="10"/>
    <s v="Mark"/>
    <s v="Ahmedabad"/>
    <s v="Employee Benefits (EB)"/>
    <x v="0"/>
    <n v="51883.58"/>
    <d v="2018-01-01T00:00:00"/>
    <s v="Brokerage"/>
    <s v="Lapse"/>
    <s v="GMAN â€“ Global Mandate"/>
    <d v="2020-01-22T00:00:00"/>
    <n v="51883.58"/>
    <n v="0"/>
    <n v="0"/>
  </r>
  <r>
    <n v="13"/>
    <s v="Vididt Saha"/>
    <s v="Ahmedabad"/>
    <s v="Employee Benefits (EB)"/>
    <x v="0"/>
    <n v="15963.92"/>
    <d v="2017-07-03T00:00:00"/>
    <s v="Brokerage"/>
    <s v="Inception"/>
    <m/>
    <d v="2020-01-22T00:00:00"/>
    <n v="15963.92"/>
    <n v="0"/>
    <n v="0"/>
  </r>
  <r>
    <n v="13"/>
    <s v="Vididt Saha"/>
    <s v="Ahmedabad"/>
    <s v="Employee Benefits (EB)"/>
    <x v="0"/>
    <n v="0"/>
    <d v="2018-07-03T00:00:00"/>
    <s v="Brokerage"/>
    <s v="Renewal"/>
    <m/>
    <d v="2020-01-22T00:00:00"/>
    <n v="0"/>
    <n v="0"/>
    <n v="0"/>
  </r>
  <r>
    <n v="13"/>
    <s v="Vididt Saha"/>
    <s v="Ahmedabad"/>
    <s v="Employee Benefits (EB)"/>
    <x v="0"/>
    <n v="956.34"/>
    <d v="2019-07-03T00:00:00"/>
    <s v="Brokerage"/>
    <s v="Renewal"/>
    <m/>
    <d v="2020-01-22T00:00:00"/>
    <n v="956.34"/>
    <n v="0"/>
    <n v="0"/>
  </r>
  <r>
    <n v="13"/>
    <s v="Vididt Saha"/>
    <s v="Ahmedabad"/>
    <s v="Property / BI"/>
    <x v="1"/>
    <n v="5416.62"/>
    <d v="2018-01-12T00:00:00"/>
    <s v="Brokerage"/>
    <s v="Inception"/>
    <m/>
    <d v="2020-01-22T00:00:00"/>
    <n v="0"/>
    <n v="5416.62"/>
    <n v="0"/>
  </r>
  <r>
    <n v="13"/>
    <s v="Vididt Saha"/>
    <s v="Ahmedabad"/>
    <s v="Marine"/>
    <x v="1"/>
    <n v="6195.75"/>
    <d v="2018-01-12T00:00:00"/>
    <s v="Brokerage"/>
    <s v="Inception"/>
    <m/>
    <d v="2020-01-22T00:00:00"/>
    <n v="0"/>
    <n v="6195.75"/>
    <n v="0"/>
  </r>
  <r>
    <n v="13"/>
    <s v="Vididt Saha"/>
    <s v="Ahmedabad"/>
    <s v="Property / BI"/>
    <x v="2"/>
    <n v="518.13"/>
    <d v="2018-01-12T00:00:00"/>
    <s v="Brokerage"/>
    <s v="Inception"/>
    <m/>
    <d v="2020-01-22T00:00:00"/>
    <n v="0"/>
    <n v="0"/>
    <n v="518.13"/>
  </r>
  <r>
    <n v="13"/>
    <s v="Vididt Saha"/>
    <s v="Ahmedabad"/>
    <s v="Liability"/>
    <x v="2"/>
    <n v="2767.5"/>
    <d v="2018-10-19T00:00:00"/>
    <s v="Brokerage"/>
    <s v="Lapse"/>
    <s v="NOLN - No Longer Needed"/>
    <d v="2020-01-22T00:00:00"/>
    <n v="0"/>
    <n v="0"/>
    <n v="2767.5"/>
  </r>
  <r>
    <n v="13"/>
    <s v="Vididt Saha"/>
    <s v="Ahmedabad"/>
    <s v="Liability"/>
    <x v="2"/>
    <n v="8198.25"/>
    <d v="2019-10-25T00:00:00"/>
    <s v="Brokerage"/>
    <s v="Inception"/>
    <m/>
    <d v="2020-01-22T00:00:00"/>
    <n v="0"/>
    <n v="0"/>
    <n v="8198.25"/>
  </r>
  <r>
    <n v="13"/>
    <s v="Vididt Saha"/>
    <s v="Ahmedabad"/>
    <s v="Marine"/>
    <x v="1"/>
    <n v="9075"/>
    <d v="2019-01-12T00:00:00"/>
    <s v="Brokerage"/>
    <s v="Renewal"/>
    <m/>
    <d v="2020-01-22T00:00:00"/>
    <n v="0"/>
    <n v="9075"/>
    <n v="0"/>
  </r>
  <r>
    <n v="13"/>
    <s v="Vididt Saha"/>
    <s v="Ahmedabad"/>
    <s v="Marine"/>
    <x v="1"/>
    <n v="9075"/>
    <d v="2019-01-12T00:00:00"/>
    <s v="Brokerage"/>
    <s v="Renewal"/>
    <m/>
    <d v="2020-01-22T00:00:00"/>
    <n v="0"/>
    <n v="9075"/>
    <n v="0"/>
  </r>
  <r>
    <n v="13"/>
    <s v="Vididt Saha"/>
    <s v="Ahmedabad"/>
    <s v="Property / BI"/>
    <x v="2"/>
    <n v="521.25"/>
    <d v="2019-01-12T00:00:00"/>
    <s v="Brokerage"/>
    <s v="Renewal"/>
    <m/>
    <d v="2020-01-22T00:00:00"/>
    <n v="0"/>
    <n v="0"/>
    <n v="521.25"/>
  </r>
  <r>
    <n v="13"/>
    <s v="Vididt Saha"/>
    <s v="Ahmedabad"/>
    <s v="Property / BI"/>
    <x v="1"/>
    <n v="7889.31"/>
    <d v="2019-01-12T00:00:00"/>
    <s v="Brokerage"/>
    <s v="Renewal"/>
    <m/>
    <d v="2020-01-22T00:00:00"/>
    <n v="0"/>
    <n v="7889.31"/>
    <n v="0"/>
  </r>
  <r>
    <n v="10"/>
    <s v="Mark"/>
    <s v="Ahmedabad"/>
    <s v="Employee Benefits (EB)"/>
    <x v="0"/>
    <n v="90307.75"/>
    <d v="2018-11-01T00:00:00"/>
    <s v="Brokerage"/>
    <s v="Inception"/>
    <m/>
    <d v="2020-01-22T00:00:00"/>
    <n v="90307.75"/>
    <n v="0"/>
    <n v="0"/>
  </r>
  <r>
    <n v="10"/>
    <s v="Mark"/>
    <s v="Ahmedabad"/>
    <s v="Employee Benefits (EB)"/>
    <x v="0"/>
    <n v="114751.5"/>
    <d v="2019-11-01T00:00:00"/>
    <s v="Brokerage"/>
    <s v="Renewal"/>
    <m/>
    <d v="2020-01-22T00:00:00"/>
    <n v="114751.5"/>
    <n v="0"/>
    <n v="0"/>
  </r>
  <r>
    <n v="3"/>
    <s v="Animesh Rawat"/>
    <s v="Ahmedabad"/>
    <s v="Global Client Network (GNB Inward)"/>
    <x v="0"/>
    <n v="52751.13"/>
    <d v="2018-11-01T00:00:00"/>
    <s v="Brokerage"/>
    <s v="Inception"/>
    <m/>
    <d v="2020-01-22T00:00:00"/>
    <n v="52751.13"/>
    <n v="0"/>
    <n v="0"/>
  </r>
  <r>
    <n v="3"/>
    <s v="Animesh Rawat"/>
    <s v="Ahmedabad"/>
    <s v="Global Client Network (GNB Inward)"/>
    <x v="0"/>
    <n v="53125"/>
    <d v="2018-11-01T00:00:00"/>
    <s v="Brokerage"/>
    <s v="Inception"/>
    <m/>
    <d v="2020-01-22T00:00:00"/>
    <n v="53125"/>
    <n v="0"/>
    <n v="0"/>
  </r>
  <r>
    <n v="3"/>
    <s v="Animesh Rawat"/>
    <s v="Ahmedabad"/>
    <s v="Global Client Network (GNB Inward)"/>
    <x v="0"/>
    <n v="359.13"/>
    <d v="2018-11-01T00:00:00"/>
    <s v="Brokerage"/>
    <s v="Inception"/>
    <m/>
    <d v="2020-01-22T00:00:00"/>
    <n v="359.13"/>
    <n v="0"/>
    <n v="0"/>
  </r>
  <r>
    <n v="3"/>
    <s v="Animesh Rawat"/>
    <s v="Ahmedabad"/>
    <s v="Global Client Network (GNB Inward)"/>
    <x v="0"/>
    <n v="0"/>
    <d v="2018-11-01T00:00:00"/>
    <s v="Brokerage"/>
    <s v="Inception"/>
    <m/>
    <d v="2020-01-22T00:00:00"/>
    <n v="0"/>
    <n v="0"/>
    <n v="0"/>
  </r>
  <r>
    <n v="3"/>
    <s v="Animesh Rawat"/>
    <s v="Ahmedabad"/>
    <s v="Global Client Network (GNB Inward)"/>
    <x v="0"/>
    <n v="0"/>
    <d v="2018-11-01T00:00:00"/>
    <s v="Brokerage"/>
    <s v="Inception"/>
    <m/>
    <d v="2020-01-22T00:00:00"/>
    <n v="0"/>
    <n v="0"/>
    <n v="0"/>
  </r>
  <r>
    <n v="3"/>
    <s v="Animesh Rawat"/>
    <s v="Ahmedabad"/>
    <s v="Global Client Network (GNB Inward)"/>
    <x v="0"/>
    <n v="0"/>
    <d v="2018-11-01T00:00:00"/>
    <s v="Brokerage"/>
    <s v="Inception"/>
    <m/>
    <d v="2020-01-22T00:00:00"/>
    <n v="0"/>
    <n v="0"/>
    <n v="0"/>
  </r>
  <r>
    <n v="10"/>
    <s v="Mark"/>
    <s v="Ahmedabad"/>
    <s v="Employee Benefits (EB)"/>
    <x v="0"/>
    <n v="23387.4"/>
    <d v="2019-01-01T00:00:00"/>
    <s v="Brokerage"/>
    <s v="Inception"/>
    <m/>
    <d v="2020-01-22T00:00:00"/>
    <n v="23387.4"/>
    <n v="0"/>
    <n v="0"/>
  </r>
  <r>
    <n v="10"/>
    <s v="Mark"/>
    <s v="Ahmedabad"/>
    <s v="Employee Benefits (EB)"/>
    <x v="0"/>
    <n v="914998.58"/>
    <d v="2019-01-01T00:00:00"/>
    <s v="Brokerage"/>
    <s v="Endorsement"/>
    <m/>
    <d v="2020-01-22T00:00:00"/>
    <n v="914998.58"/>
    <n v="0"/>
    <n v="0"/>
  </r>
  <r>
    <n v="10"/>
    <s v="Mark"/>
    <s v="Ahmedabad"/>
    <s v="Employee Benefits (EB)"/>
    <x v="0"/>
    <n v="93906.08"/>
    <d v="2019-03-07T00:00:00"/>
    <s v="Brokerage "/>
    <s v="Endorsement"/>
    <m/>
    <d v="2020-01-22T00:00:00"/>
    <n v="93906.08"/>
    <n v="0"/>
    <n v="0"/>
  </r>
  <r>
    <n v="10"/>
    <s v="Mark"/>
    <s v="Ahmedabad"/>
    <s v="Employee Benefits (EB)"/>
    <x v="0"/>
    <n v="27435"/>
    <d v="2019-01-23T00:00:00"/>
    <s v="Brokerage "/>
    <s v="Endorsement"/>
    <m/>
    <d v="2020-01-22T00:00:00"/>
    <n v="27435"/>
    <n v="0"/>
    <n v="0"/>
  </r>
  <r>
    <n v="10"/>
    <s v="Mark"/>
    <s v="Ahmedabad"/>
    <s v="Employee Benefits (EB)"/>
    <x v="0"/>
    <n v="32391.85"/>
    <d v="2019-05-10T00:00:00"/>
    <s v="Brokerage "/>
    <s v="Endorsement"/>
    <m/>
    <d v="2020-01-22T00:00:00"/>
    <n v="32391.85"/>
    <n v="0"/>
    <n v="0"/>
  </r>
  <r>
    <n v="10"/>
    <s v="Mark"/>
    <s v="Ahmedabad"/>
    <s v="Employee Benefits (EB)"/>
    <x v="0"/>
    <n v="9941.16"/>
    <d v="2019-07-10T00:00:00"/>
    <s v="Brokerage "/>
    <s v="Endorsement"/>
    <m/>
    <d v="2020-01-22T00:00:00"/>
    <n v="9941.16"/>
    <n v="0"/>
    <n v="0"/>
  </r>
  <r>
    <n v="10"/>
    <s v="Mark"/>
    <s v="Ahmedabad"/>
    <s v="Employee Benefits (EB)"/>
    <x v="0"/>
    <n v="27681.48"/>
    <d v="2019-08-14T00:00:00"/>
    <s v="Brokerage "/>
    <s v="Endorsement"/>
    <m/>
    <d v="2020-01-22T00:00:00"/>
    <n v="27681.48"/>
    <n v="0"/>
    <n v="0"/>
  </r>
  <r>
    <n v="10"/>
    <s v="Mark"/>
    <s v="Ahmedabad"/>
    <s v="Employee Benefits (EB)"/>
    <x v="0"/>
    <n v="18901.02"/>
    <d v="2019-09-14T00:00:00"/>
    <s v="Brokerage "/>
    <s v="Endorsement"/>
    <m/>
    <d v="2020-01-22T00:00:00"/>
    <n v="18901.02"/>
    <n v="0"/>
    <n v="0"/>
  </r>
  <r>
    <n v="10"/>
    <s v="Mark"/>
    <s v="Ahmedabad"/>
    <s v="Employee Benefits (EB)"/>
    <x v="0"/>
    <n v="46994.85"/>
    <d v="2019-01-29T00:00:00"/>
    <s v="Brokerage "/>
    <s v="Endorsement"/>
    <m/>
    <d v="2020-01-22T00:00:00"/>
    <n v="46994.85"/>
    <n v="0"/>
    <n v="0"/>
  </r>
  <r>
    <n v="10"/>
    <s v="Mark"/>
    <s v="Ahmedabad"/>
    <s v="Employee Benefits (EB)"/>
    <x v="0"/>
    <n v="17139.5"/>
    <d v="2019-10-11T00:00:00"/>
    <s v="Brokerage "/>
    <s v="Endorsement"/>
    <m/>
    <d v="2020-01-22T00:00:00"/>
    <n v="17139.5"/>
    <n v="0"/>
    <n v="0"/>
  </r>
  <r>
    <n v="10"/>
    <s v="Mark"/>
    <s v="Ahmedabad"/>
    <s v="Employee Benefits (EB)"/>
    <x v="0"/>
    <n v="8560.86"/>
    <d v="2019-11-14T00:00:00"/>
    <s v="Brokerage "/>
    <s v="Endorsement"/>
    <m/>
    <d v="2020-01-22T00:00:00"/>
    <n v="8560.86"/>
    <n v="0"/>
    <n v="0"/>
  </r>
  <r>
    <n v="10"/>
    <s v="Mark"/>
    <s v="Ahmedabad"/>
    <s v="Employee Benefits (EB)"/>
    <x v="0"/>
    <n v="1288.6600000000001"/>
    <d v="2019-12-03T00:00:00"/>
    <s v="Brokerage "/>
    <s v="Endorsement"/>
    <m/>
    <d v="2020-01-22T00:00:00"/>
    <n v="1288.6600000000001"/>
    <n v="0"/>
    <n v="0"/>
  </r>
  <r>
    <n v="10"/>
    <s v="Mark"/>
    <s v="Ahmedabad"/>
    <s v="Employee Benefits (EB)"/>
    <x v="0"/>
    <n v="1208.3800000000001"/>
    <d v="2019-12-19T00:00:00"/>
    <s v="Brokerage "/>
    <s v="Endorsement"/>
    <m/>
    <d v="2020-01-22T00:00:00"/>
    <n v="1208.3800000000001"/>
    <n v="0"/>
    <n v="0"/>
  </r>
  <r>
    <n v="10"/>
    <s v="Mark"/>
    <s v="Ahmedabad"/>
    <s v="Employee Benefits (EB)"/>
    <x v="0"/>
    <n v="18696.68"/>
    <d v="2019-03-11T00:00:00"/>
    <s v="Brokerage "/>
    <s v="Endorsement"/>
    <m/>
    <d v="2020-01-22T00:00:00"/>
    <n v="18696.68"/>
    <n v="0"/>
    <n v="0"/>
  </r>
  <r>
    <n v="10"/>
    <s v="Mark"/>
    <s v="Ahmedabad"/>
    <s v="Employee Benefits (EB)"/>
    <x v="0"/>
    <n v="49788.75"/>
    <d v="2019-01-01T00:00:00"/>
    <s v="Brokerage"/>
    <s v="Endorsement"/>
    <m/>
    <d v="2020-01-22T00:00:00"/>
    <n v="49788.75"/>
    <n v="0"/>
    <n v="0"/>
  </r>
  <r>
    <n v="10"/>
    <s v="Mark"/>
    <s v="Ahmedabad"/>
    <s v="Employee Benefits (EB)"/>
    <x v="0"/>
    <n v="49026.75"/>
    <d v="2019-01-29T00:00:00"/>
    <s v="Brokerage "/>
    <s v="Endorsement"/>
    <m/>
    <d v="2020-01-22T00:00:00"/>
    <n v="49026.75"/>
    <n v="0"/>
    <n v="0"/>
  </r>
  <r>
    <n v="10"/>
    <s v="Mark"/>
    <s v="Ahmedabad"/>
    <s v="Employee Benefits (EB)"/>
    <x v="0"/>
    <n v="1613.78"/>
    <d v="2019-03-11T00:00:00"/>
    <s v="Brokerage "/>
    <s v="Endorsement"/>
    <m/>
    <d v="2020-01-22T00:00:00"/>
    <n v="1613.78"/>
    <n v="0"/>
    <n v="0"/>
  </r>
  <r>
    <n v="10"/>
    <s v="Mark"/>
    <s v="Ahmedabad"/>
    <s v="Employee Benefits (EB)"/>
    <x v="0"/>
    <n v="49026.66"/>
    <d v="2019-02-04T00:00:00"/>
    <s v="Brokerage "/>
    <s v="Endorsement"/>
    <m/>
    <d v="2020-01-22T00:00:00"/>
    <n v="49026.66"/>
    <n v="0"/>
    <n v="0"/>
  </r>
  <r>
    <n v="3"/>
    <s v="Animesh Rawat"/>
    <s v="Ahmedabad"/>
    <s v="Employee Benefits (EB)"/>
    <x v="0"/>
    <n v="8117.5"/>
    <d v="2018-06-08T00:00:00"/>
    <s v="Brokerage"/>
    <s v="Inception"/>
    <m/>
    <d v="2020-01-22T00:00:00"/>
    <n v="8117.5"/>
    <n v="0"/>
    <n v="0"/>
  </r>
  <r>
    <n v="3"/>
    <s v="Animesh Rawat"/>
    <s v="Ahmedabad"/>
    <s v="Global Client Network (GNB Inward)"/>
    <x v="0"/>
    <n v="21614.86"/>
    <d v="2018-06-03T00:00:00"/>
    <s v="Brokerage"/>
    <s v="Inception"/>
    <m/>
    <d v="2020-01-22T00:00:00"/>
    <n v="21614.86"/>
    <n v="0"/>
    <n v="0"/>
  </r>
  <r>
    <n v="3"/>
    <s v="Animesh Rawat"/>
    <s v="Ahmedabad"/>
    <s v="Global Client Network (GNB Inward)"/>
    <x v="0"/>
    <n v="60990.71"/>
    <d v="2018-06-03T00:00:00"/>
    <s v="Brokerage"/>
    <s v="Inception"/>
    <m/>
    <d v="2020-01-22T00:00:00"/>
    <n v="60990.71"/>
    <n v="0"/>
    <n v="0"/>
  </r>
  <r>
    <n v="3"/>
    <s v="Animesh Rawat"/>
    <s v="Ahmedabad"/>
    <s v="Global Client Network (GNB Inward)"/>
    <x v="0"/>
    <n v="423.9"/>
    <d v="2018-04-01T00:00:00"/>
    <s v="Brokerage"/>
    <s v="Inception"/>
    <m/>
    <d v="2020-01-22T00:00:00"/>
    <n v="423.9"/>
    <n v="0"/>
    <n v="0"/>
  </r>
  <r>
    <n v="3"/>
    <s v="Animesh Rawat"/>
    <s v="Ahmedabad"/>
    <s v="Global Client Network (GNB Inward)"/>
    <x v="0"/>
    <n v="105.98"/>
    <d v="2018-04-01T00:00:00"/>
    <s v="Brokerage"/>
    <s v="Inception"/>
    <m/>
    <d v="2020-01-22T00:00:00"/>
    <n v="105.98"/>
    <n v="0"/>
    <n v="0"/>
  </r>
  <r>
    <n v="3"/>
    <s v="Animesh Rawat"/>
    <s v="Ahmedabad"/>
    <s v="Global Client Network (GNB Inward)"/>
    <x v="0"/>
    <n v="1897.66"/>
    <d v="2018-04-01T00:00:00"/>
    <s v="Brokerage"/>
    <s v="Inception"/>
    <m/>
    <d v="2020-01-22T00:00:00"/>
    <n v="1897.66"/>
    <n v="0"/>
    <n v="0"/>
  </r>
  <r>
    <n v="3"/>
    <s v="Animesh Rawat"/>
    <s v="Ahmedabad"/>
    <s v="Global Client Network (GNB Inward)"/>
    <x v="0"/>
    <n v="474.42"/>
    <d v="2018-04-01T00:00:00"/>
    <s v="Brokerage"/>
    <s v="Inception"/>
    <m/>
    <d v="2020-01-22T00:00:00"/>
    <n v="474.42"/>
    <n v="0"/>
    <n v="0"/>
  </r>
  <r>
    <n v="3"/>
    <s v="Animesh Rawat"/>
    <s v="Ahmedabad"/>
    <s v="Marine"/>
    <x v="0"/>
    <n v="44063.25"/>
    <d v="2018-04-01T00:00:00"/>
    <s v="Brokerage"/>
    <s v="Inception"/>
    <m/>
    <d v="2020-01-22T00:00:00"/>
    <n v="44063.25"/>
    <n v="0"/>
    <n v="0"/>
  </r>
  <r>
    <n v="12"/>
    <s v="Shivani Sharma"/>
    <s v="Ahmedabad"/>
    <s v="Global Client Network (GNB Inward)"/>
    <x v="2"/>
    <n v="16387.5"/>
    <d v="2018-10-15T00:00:00"/>
    <s v="Brokerage"/>
    <s v="Inception"/>
    <m/>
    <d v="2020-01-22T00:00:00"/>
    <n v="0"/>
    <n v="0"/>
    <n v="16387.5"/>
  </r>
  <r>
    <n v="3"/>
    <s v="Animesh Rawat"/>
    <s v="Ahmedabad"/>
    <s v="Global Client Network (GNB Inward)"/>
    <x v="0"/>
    <n v="15899.07"/>
    <d v="2018-04-01T00:00:00"/>
    <s v="Brokerage"/>
    <s v="Inception"/>
    <m/>
    <d v="2020-01-22T00:00:00"/>
    <n v="15899.07"/>
    <n v="0"/>
    <n v="0"/>
  </r>
  <r>
    <n v="3"/>
    <s v="Animesh Rawat"/>
    <s v="Ahmedabad"/>
    <s v="Global Client Network (GNB Inward)"/>
    <x v="0"/>
    <n v="3974.77"/>
    <d v="2018-04-01T00:00:00"/>
    <s v="Brokerage"/>
    <s v="Inception"/>
    <m/>
    <d v="2020-01-22T00:00:00"/>
    <n v="3974.77"/>
    <n v="0"/>
    <n v="0"/>
  </r>
  <r>
    <n v="3"/>
    <s v="Animesh Rawat"/>
    <s v="Ahmedabad"/>
    <s v="Global Client Network (GNB Inward)"/>
    <x v="0"/>
    <n v="6120.48"/>
    <d v="2018-04-01T00:00:00"/>
    <s v="Brokerage"/>
    <s v="Inception"/>
    <m/>
    <d v="2020-01-22T00:00:00"/>
    <n v="6120.48"/>
    <n v="0"/>
    <n v="0"/>
  </r>
  <r>
    <n v="3"/>
    <s v="Animesh Rawat"/>
    <s v="Ahmedabad"/>
    <s v="Global Client Network (GNB Inward)"/>
    <x v="0"/>
    <n v="1530.12"/>
    <d v="2018-04-01T00:00:00"/>
    <s v="Brokerage"/>
    <s v="Inception"/>
    <m/>
    <d v="2020-01-22T00:00:00"/>
    <n v="1530.12"/>
    <n v="0"/>
    <n v="0"/>
  </r>
  <r>
    <n v="3"/>
    <s v="Animesh Rawat"/>
    <s v="Ahmedabad"/>
    <s v="Global Client Network (GNB Inward)"/>
    <x v="0"/>
    <n v="32171.200000000001"/>
    <d v="2018-04-01T00:00:00"/>
    <s v="Brokerage"/>
    <s v="Inception"/>
    <m/>
    <d v="2020-01-22T00:00:00"/>
    <n v="32171.200000000001"/>
    <n v="0"/>
    <n v="0"/>
  </r>
  <r>
    <n v="3"/>
    <s v="Animesh Rawat"/>
    <s v="Ahmedabad"/>
    <s v="Global Client Network (GNB Inward)"/>
    <x v="0"/>
    <n v="8042.8"/>
    <d v="2018-04-01T00:00:00"/>
    <s v="Brokerage"/>
    <s v="Inception"/>
    <m/>
    <d v="2020-01-22T00:00:00"/>
    <n v="8042.8"/>
    <n v="0"/>
    <n v="0"/>
  </r>
  <r>
    <n v="3"/>
    <s v="Animesh Rawat"/>
    <s v="Ahmedabad"/>
    <s v="Global Client Network (GNB Inward)"/>
    <x v="0"/>
    <n v="2925"/>
    <d v="2018-04-01T00:00:00"/>
    <s v="Brokerage"/>
    <s v="Inception"/>
    <m/>
    <d v="2020-01-22T00:00:00"/>
    <n v="2925"/>
    <n v="0"/>
    <n v="0"/>
  </r>
  <r>
    <n v="3"/>
    <s v="Animesh Rawat"/>
    <s v="Ahmedabad"/>
    <s v="Global Client Network (GNB Inward)"/>
    <x v="0"/>
    <n v="731.25"/>
    <d v="2018-04-01T00:00:00"/>
    <s v="Brokerage"/>
    <s v="Inception"/>
    <m/>
    <d v="2020-01-22T00:00:00"/>
    <n v="731.25"/>
    <n v="0"/>
    <n v="0"/>
  </r>
  <r>
    <n v="3"/>
    <s v="Animesh Rawat"/>
    <s v="Ahmedabad"/>
    <s v="Global Client Network (GNB Inward)"/>
    <x v="0"/>
    <n v="627"/>
    <d v="2018-04-01T00:00:00"/>
    <s v="Brokerage"/>
    <s v="Inception"/>
    <m/>
    <d v="2020-01-22T00:00:00"/>
    <n v="627"/>
    <n v="0"/>
    <n v="0"/>
  </r>
  <r>
    <n v="3"/>
    <s v="Animesh Rawat"/>
    <s v="Ahmedabad"/>
    <s v="Global Client Network (GNB Inward)"/>
    <x v="0"/>
    <n v="156.75"/>
    <d v="2018-04-01T00:00:00"/>
    <s v="Brokerage"/>
    <s v="Inception"/>
    <m/>
    <d v="2020-01-22T00:00:00"/>
    <n v="156.75"/>
    <n v="0"/>
    <n v="0"/>
  </r>
  <r>
    <n v="3"/>
    <s v="Animesh Rawat"/>
    <s v="Ahmedabad"/>
    <s v="Global Client Network (GNB Inward)"/>
    <x v="0"/>
    <n v="1186"/>
    <d v="2018-04-01T00:00:00"/>
    <s v="Brokerage"/>
    <s v="Inception"/>
    <m/>
    <d v="2020-01-22T00:00:00"/>
    <n v="1186"/>
    <n v="0"/>
    <n v="0"/>
  </r>
  <r>
    <n v="3"/>
    <s v="Animesh Rawat"/>
    <s v="Ahmedabad"/>
    <s v="Global Client Network (GNB Inward)"/>
    <x v="0"/>
    <n v="465.9"/>
    <d v="2018-04-01T00:00:00"/>
    <s v="Brokerage"/>
    <s v="Inception"/>
    <m/>
    <d v="2020-01-22T00:00:00"/>
    <n v="465.9"/>
    <n v="0"/>
    <n v="0"/>
  </r>
  <r>
    <n v="3"/>
    <s v="Animesh Rawat"/>
    <s v="Ahmedabad"/>
    <s v="Global Client Network (GNB Inward)"/>
    <x v="0"/>
    <n v="116.48"/>
    <d v="2018-04-01T00:00:00"/>
    <s v="Brokerage"/>
    <s v="Inception"/>
    <m/>
    <d v="2020-01-22T00:00:00"/>
    <n v="116.48"/>
    <n v="0"/>
    <n v="0"/>
  </r>
  <r>
    <n v="3"/>
    <s v="Animesh Rawat"/>
    <s v="Ahmedabad"/>
    <s v="Global Client Network (GNB Inward)"/>
    <x v="0"/>
    <n v="3456.13"/>
    <d v="2018-04-01T00:00:00"/>
    <s v="Brokerage"/>
    <s v="Inception"/>
    <m/>
    <d v="2020-01-22T00:00:00"/>
    <n v="3456.13"/>
    <n v="0"/>
    <n v="0"/>
  </r>
  <r>
    <n v="10"/>
    <s v="Mark"/>
    <s v="Ahmedabad"/>
    <s v="Employee Benefits (EB)"/>
    <x v="0"/>
    <n v="0"/>
    <d v="2018-04-01T00:00:00"/>
    <s v="Brokerage"/>
    <s v="Inception"/>
    <m/>
    <d v="2020-01-22T00:00:00"/>
    <n v="0"/>
    <n v="0"/>
    <n v="0"/>
  </r>
  <r>
    <n v="3"/>
    <s v="Animesh Rawat"/>
    <s v="Ahmedabad"/>
    <s v="Global Client Network (GNB Inward)"/>
    <x v="0"/>
    <n v="976.81"/>
    <d v="2018-05-09T00:00:00"/>
    <s v="Brokerage"/>
    <s v="Inception"/>
    <m/>
    <d v="2020-01-22T00:00:00"/>
    <n v="976.81"/>
    <n v="0"/>
    <n v="0"/>
  </r>
  <r>
    <n v="10"/>
    <s v="Mark"/>
    <s v="Ahmedabad"/>
    <s v="Employee Benefits (EB)"/>
    <x v="0"/>
    <n v="26250"/>
    <d v="2018-07-14T00:00:00"/>
    <s v="Brokerage"/>
    <s v="Inception"/>
    <m/>
    <d v="2020-01-22T00:00:00"/>
    <n v="26250"/>
    <n v="0"/>
    <n v="0"/>
  </r>
  <r>
    <n v="10"/>
    <s v="Mark"/>
    <s v="Ahmedabad"/>
    <s v="Employee Benefits (EB)"/>
    <x v="0"/>
    <n v="22245.75"/>
    <d v="2019-07-14T00:00:00"/>
    <s v="Brokerage"/>
    <s v="Renewal"/>
    <m/>
    <d v="2020-01-22T00:00:00"/>
    <n v="22245.75"/>
    <n v="0"/>
    <n v="0"/>
  </r>
  <r>
    <n v="10"/>
    <s v="Mark"/>
    <s v="Ahmedabad"/>
    <s v="Employee Benefits (EB)"/>
    <x v="0"/>
    <n v="3346.95"/>
    <d v="2019-04-01T00:00:00"/>
    <s v="Brokerage"/>
    <s v="Renewal"/>
    <m/>
    <d v="2020-01-22T00:00:00"/>
    <n v="3346.95"/>
    <n v="0"/>
    <n v="0"/>
  </r>
  <r>
    <n v="3"/>
    <s v="Animesh Rawat"/>
    <s v="Ahmedabad"/>
    <s v="Global Client Network (GNB Inward)"/>
    <x v="0"/>
    <n v="0"/>
    <d v="2018-07-23T00:00:00"/>
    <s v="Brokerage"/>
    <s v="Inception"/>
    <m/>
    <d v="2020-01-22T00:00:00"/>
    <n v="0"/>
    <n v="0"/>
    <n v="0"/>
  </r>
  <r>
    <n v="3"/>
    <s v="Animesh Rawat"/>
    <s v="Ahmedabad"/>
    <s v="Global Client Network (GNB Inward)"/>
    <x v="0"/>
    <n v="0"/>
    <d v="2019-07-23T00:00:00"/>
    <s v="Brokerage"/>
    <s v="Renewal"/>
    <m/>
    <d v="2020-01-22T00:00:00"/>
    <n v="0"/>
    <n v="0"/>
    <n v="0"/>
  </r>
  <r>
    <n v="3"/>
    <s v="Animesh Rawat"/>
    <s v="Ahmedabad"/>
    <s v="Global Client Network (GNB Inward)"/>
    <x v="0"/>
    <n v="19910.88"/>
    <d v="2019-01-01T00:00:00"/>
    <s v="Brokerage"/>
    <s v="Endorsement"/>
    <m/>
    <d v="2020-01-22T00:00:00"/>
    <n v="19910.88"/>
    <n v="0"/>
    <n v="0"/>
  </r>
  <r>
    <n v="3"/>
    <s v="Animesh Rawat"/>
    <s v="Ahmedabad"/>
    <s v="Global Client Network (GNB Inward)"/>
    <x v="0"/>
    <n v="2139.63"/>
    <d v="2019-01-30T00:00:00"/>
    <s v="Brokerage "/>
    <s v="Endorsement"/>
    <m/>
    <d v="2020-01-22T00:00:00"/>
    <n v="2139.63"/>
    <n v="0"/>
    <n v="0"/>
  </r>
  <r>
    <n v="3"/>
    <s v="Animesh Rawat"/>
    <s v="Ahmedabad"/>
    <s v="Global Client Network (GNB Inward)"/>
    <x v="0"/>
    <n v="20814.38"/>
    <d v="2018-01-01T00:00:00"/>
    <s v="Brokerage"/>
    <s v="Inception"/>
    <m/>
    <d v="2020-01-22T00:00:00"/>
    <n v="20814.38"/>
    <n v="0"/>
    <n v="0"/>
  </r>
  <r>
    <n v="3"/>
    <s v="Animesh Rawat"/>
    <s v="Ahmedabad"/>
    <s v="Global Client Network (GNB Inward)"/>
    <x v="0"/>
    <n v="126225"/>
    <d v="2018-03-01T00:00:00"/>
    <s v="Brokerage"/>
    <s v="Inception"/>
    <m/>
    <d v="2020-01-22T00:00:00"/>
    <n v="126225"/>
    <n v="0"/>
    <n v="0"/>
  </r>
  <r>
    <n v="3"/>
    <s v="Animesh Rawat"/>
    <s v="Ahmedabad"/>
    <s v="Global Client Network (GNB Inward)"/>
    <x v="0"/>
    <n v="63112.5"/>
    <d v="2018-03-01T00:00:00"/>
    <s v="Brokerage"/>
    <s v="Inception"/>
    <m/>
    <d v="2020-01-22T00:00:00"/>
    <n v="63112.5"/>
    <n v="0"/>
    <n v="0"/>
  </r>
  <r>
    <n v="3"/>
    <s v="Animesh Rawat"/>
    <s v="Ahmedabad"/>
    <s v="Global Client Network (GNB Inward)"/>
    <x v="0"/>
    <n v="148500"/>
    <d v="2019-03-01T00:00:00"/>
    <s v="Brokerage"/>
    <s v="Renewal"/>
    <m/>
    <d v="2020-01-22T00:00:00"/>
    <n v="148500"/>
    <n v="0"/>
    <n v="0"/>
  </r>
  <r>
    <n v="1"/>
    <s v="Vinay"/>
    <s v="Ahmedabad"/>
    <s v="Property / BI"/>
    <x v="0"/>
    <n v="39762.71"/>
    <d v="2018-06-30T00:00:00"/>
    <s v="Brokerage"/>
    <s v="Inception"/>
    <m/>
    <d v="2020-01-22T00:00:00"/>
    <n v="39762.71"/>
    <n v="0"/>
    <n v="0"/>
  </r>
  <r>
    <n v="2"/>
    <s v="Abhinav Shivam"/>
    <s v="Ahmedabad"/>
    <s v="Marine"/>
    <x v="2"/>
    <n v="28050"/>
    <d v="2018-12-14T00:00:00"/>
    <s v="Brokerage"/>
    <s v="Endorsement"/>
    <m/>
    <d v="2020-01-22T00:00:00"/>
    <n v="0"/>
    <n v="0"/>
    <n v="28050"/>
  </r>
  <r>
    <n v="2"/>
    <s v="Abhinav Shivam"/>
    <s v="Ahmedabad"/>
    <s v="Marine"/>
    <x v="2"/>
    <n v="56100"/>
    <d v="2019-03-08T00:00:00"/>
    <s v="Brokerage "/>
    <s v="Endorsement"/>
    <m/>
    <d v="2020-01-22T00:00:00"/>
    <n v="0"/>
    <n v="0"/>
    <n v="56100"/>
  </r>
  <r>
    <n v="2"/>
    <s v="Abhinav Shivam"/>
    <s v="Ahmedabad"/>
    <s v="Marine"/>
    <x v="2"/>
    <n v="56100"/>
    <d v="2019-03-08T00:00:00"/>
    <s v="Brokerage "/>
    <s v="Endorsement"/>
    <m/>
    <d v="2020-01-22T00:00:00"/>
    <n v="0"/>
    <n v="0"/>
    <n v="56100"/>
  </r>
  <r>
    <n v="2"/>
    <s v="Abhinav Shivam"/>
    <s v="Ahmedabad"/>
    <s v="Marine"/>
    <x v="2"/>
    <n v="14025"/>
    <d v="2019-10-22T00:00:00"/>
    <s v="Brokerage "/>
    <s v="Endorsement"/>
    <m/>
    <d v="2020-01-22T00:00:00"/>
    <n v="0"/>
    <n v="0"/>
    <n v="14025"/>
  </r>
  <r>
    <n v="2"/>
    <s v="Abhinav Shivam"/>
    <s v="Ahmedabad"/>
    <s v="Marine"/>
    <x v="2"/>
    <n v="14025"/>
    <d v="2019-10-22T00:00:00"/>
    <s v="Brokerage "/>
    <s v="Endorsement"/>
    <m/>
    <d v="2020-01-22T00:00:00"/>
    <n v="0"/>
    <n v="0"/>
    <n v="14025"/>
  </r>
  <r>
    <n v="11"/>
    <s v="Raju Kumar"/>
    <s v="Ahmedabad"/>
    <s v="Liability"/>
    <x v="0"/>
    <n v="59851.63"/>
    <d v="2018-04-09T00:00:00"/>
    <s v="Brokerage"/>
    <s v="Inception"/>
    <m/>
    <d v="2020-01-22T00:00:00"/>
    <n v="59851.63"/>
    <n v="0"/>
    <n v="0"/>
  </r>
  <r>
    <n v="1"/>
    <s v="Vinay"/>
    <s v="Ahmedabad"/>
    <s v="Liability"/>
    <x v="0"/>
    <n v="74250"/>
    <d v="2019-04-09T00:00:00"/>
    <s v="Brokerage"/>
    <s v="Inception"/>
    <m/>
    <d v="2020-01-22T00:00:00"/>
    <n v="74250"/>
    <n v="0"/>
    <n v="0"/>
  </r>
  <r>
    <n v="11"/>
    <s v="Raju Kumar"/>
    <s v="Ahmedabad"/>
    <s v="Liability"/>
    <x v="0"/>
    <n v="68125"/>
    <d v="2019-04-09T00:00:00"/>
    <s v="Brokerage"/>
    <s v="Renewal"/>
    <m/>
    <d v="2020-01-22T00:00:00"/>
    <n v="68125"/>
    <n v="0"/>
    <n v="0"/>
  </r>
  <r>
    <n v="6"/>
    <s v="Ketan Jain"/>
    <s v="Ahmedabad"/>
    <s v="Liability"/>
    <x v="1"/>
    <n v="117812.5"/>
    <d v="2018-04-01T00:00:00"/>
    <s v="Brokerage"/>
    <s v="Inception"/>
    <m/>
    <d v="2020-01-22T00:00:00"/>
    <n v="0"/>
    <n v="117812.5"/>
    <n v="0"/>
  </r>
  <r>
    <n v="6"/>
    <s v="Ketan Jain"/>
    <s v="Ahmedabad"/>
    <s v="Liability"/>
    <x v="0"/>
    <n v="115625"/>
    <d v="2019-04-01T00:00:00"/>
    <s v="Brokerage"/>
    <s v="Renewal"/>
    <m/>
    <d v="2020-01-22T00:00:00"/>
    <n v="115625"/>
    <n v="0"/>
    <n v="0"/>
  </r>
  <r>
    <n v="1"/>
    <s v="Vinay"/>
    <s v="Ahmedabad"/>
    <s v="Liability"/>
    <x v="0"/>
    <n v="10427"/>
    <d v="2019-05-03T00:00:00"/>
    <s v="Brokerage"/>
    <s v="Inception"/>
    <m/>
    <d v="2020-01-22T00:00:00"/>
    <n v="10427"/>
    <n v="0"/>
    <n v="0"/>
  </r>
  <r>
    <n v="13"/>
    <s v="Vididt Saha"/>
    <s v="Ahmedabad"/>
    <s v="Liability"/>
    <x v="0"/>
    <n v="2930.9"/>
    <d v="2018-06-03T00:00:00"/>
    <s v="Brokerage"/>
    <s v="Inception"/>
    <m/>
    <d v="2020-01-22T00:00:00"/>
    <n v="2930.9"/>
    <n v="0"/>
    <n v="0"/>
  </r>
  <r>
    <n v="13"/>
    <s v="Vididt Saha"/>
    <s v="Ahmedabad"/>
    <s v="Liability"/>
    <x v="0"/>
    <n v="6213.24"/>
    <d v="2019-07-03T00:00:00"/>
    <s v="Brokerage"/>
    <s v="Renewal"/>
    <m/>
    <d v="2020-01-22T00:00:00"/>
    <n v="6213.24"/>
    <n v="0"/>
    <n v="0"/>
  </r>
  <r>
    <n v="3"/>
    <s v="Animesh Rawat"/>
    <s v="Ahmedabad"/>
    <s v="Global Client Network (GNB Inward)"/>
    <x v="0"/>
    <n v="1772.75"/>
    <d v="2019-09-22T00:00:00"/>
    <s v="Brokerage"/>
    <s v="Inception"/>
    <m/>
    <d v="2020-01-22T00:00:00"/>
    <n v="1772.75"/>
    <n v="0"/>
    <n v="0"/>
  </r>
  <r>
    <n v="3"/>
    <s v="Animesh Rawat"/>
    <s v="Ahmedabad"/>
    <s v="Global Client Network (GNB Inward)"/>
    <x v="0"/>
    <n v="2970"/>
    <d v="2019-09-22T00:00:00"/>
    <s v="Brokerage"/>
    <s v="Renewal"/>
    <m/>
    <d v="2020-01-22T00:00:00"/>
    <n v="2970"/>
    <n v="0"/>
    <n v="0"/>
  </r>
  <r>
    <n v="3"/>
    <s v="Animesh Rawat"/>
    <s v="Ahmedabad"/>
    <s v="Global Client Network (GNB Inward)"/>
    <x v="0"/>
    <n v="5610"/>
    <d v="2019-09-21T00:00:00"/>
    <s v="Brokerage"/>
    <s v="Endorsement"/>
    <m/>
    <d v="2020-01-22T00:00:00"/>
    <n v="5610"/>
    <n v="0"/>
    <n v="0"/>
  </r>
  <r>
    <n v="3"/>
    <s v="Animesh Rawat"/>
    <s v="Ahmedabad"/>
    <s v="Global Client Network (GNB Inward)"/>
    <x v="0"/>
    <n v="1980"/>
    <d v="2019-06-14T00:00:00"/>
    <s v="Brokerage "/>
    <s v="Endorsement"/>
    <m/>
    <d v="2020-01-22T00:00:00"/>
    <n v="1980"/>
    <n v="0"/>
    <n v="0"/>
  </r>
  <r>
    <n v="3"/>
    <s v="Animesh Rawat"/>
    <s v="Ahmedabad"/>
    <s v="Global Client Network (GNB Inward)"/>
    <x v="0"/>
    <n v="3861.25"/>
    <d v="2018-09-21T00:00:00"/>
    <s v="Brokerage"/>
    <s v="Inception"/>
    <m/>
    <d v="2020-01-22T00:00:00"/>
    <n v="3861.25"/>
    <n v="0"/>
    <n v="0"/>
  </r>
  <r>
    <n v="3"/>
    <s v="Animesh Rawat"/>
    <s v="Ahmedabad"/>
    <s v="Global Client Network (GNB Inward)"/>
    <x v="0"/>
    <n v="13036.5"/>
    <d v="2018-09-21T00:00:00"/>
    <s v="Brokerage"/>
    <s v="Inception"/>
    <m/>
    <d v="2020-01-22T00:00:00"/>
    <n v="13036.5"/>
    <n v="0"/>
    <n v="0"/>
  </r>
  <r>
    <n v="3"/>
    <s v="Animesh Rawat"/>
    <s v="Ahmedabad"/>
    <s v="Global Client Network (GNB Inward)"/>
    <x v="0"/>
    <n v="8194.25"/>
    <d v="2018-09-21T00:00:00"/>
    <s v="Brokerage"/>
    <s v="Inception"/>
    <m/>
    <d v="2020-01-22T00:00:00"/>
    <n v="8194.25"/>
    <n v="0"/>
    <n v="0"/>
  </r>
  <r>
    <n v="3"/>
    <s v="Animesh Rawat"/>
    <s v="Ahmedabad"/>
    <s v="Global Client Network (GNB Inward)"/>
    <x v="0"/>
    <n v="8580"/>
    <d v="2019-09-21T00:00:00"/>
    <s v="Brokerage"/>
    <s v="Renewal"/>
    <m/>
    <d v="2020-01-22T00:00:00"/>
    <n v="8580"/>
    <n v="0"/>
    <n v="0"/>
  </r>
  <r>
    <n v="3"/>
    <s v="Animesh Rawat"/>
    <s v="Ahmedabad"/>
    <s v="Global Client Network (GNB Inward)"/>
    <x v="0"/>
    <n v="4579"/>
    <d v="2019-09-21T00:00:00"/>
    <s v="Brokerage"/>
    <s v="Renewal"/>
    <m/>
    <d v="2020-01-22T00:00:00"/>
    <n v="4579"/>
    <n v="0"/>
    <n v="0"/>
  </r>
  <r>
    <n v="3"/>
    <s v="Animesh Rawat"/>
    <s v="Ahmedabad"/>
    <s v="Global Client Network (GNB Inward)"/>
    <x v="0"/>
    <n v="3330"/>
    <d v="2019-09-21T00:00:00"/>
    <s v="Brokerage"/>
    <s v="Renewal"/>
    <m/>
    <d v="2020-01-22T00:00:00"/>
    <n v="3330"/>
    <n v="0"/>
    <n v="0"/>
  </r>
  <r>
    <n v="3"/>
    <s v="Animesh Rawat"/>
    <s v="Ahmedabad"/>
    <s v="Global Client Network (GNB Inward)"/>
    <x v="0"/>
    <n v="8625.3799999999992"/>
    <d v="2019-09-21T00:00:00"/>
    <s v="Brokerage"/>
    <s v="Renewal"/>
    <m/>
    <d v="2020-01-22T00:00:00"/>
    <n v="8625.3799999999992"/>
    <n v="0"/>
    <n v="0"/>
  </r>
  <r>
    <n v="1"/>
    <s v="Vinay"/>
    <s v="Ahmedabad"/>
    <s v="Marine"/>
    <x v="2"/>
    <n v="150.65"/>
    <d v="2019-04-19T00:00:00"/>
    <s v="Brokerage"/>
    <s v="Inception"/>
    <m/>
    <d v="2020-01-22T00:00:00"/>
    <n v="0"/>
    <n v="0"/>
    <n v="150.65"/>
  </r>
  <r>
    <n v="6"/>
    <s v="Ketan Jain"/>
    <s v="Ahmedabad"/>
    <s v="Liability"/>
    <x v="1"/>
    <n v="115173.38"/>
    <d v="2018-11-29T00:00:00"/>
    <s v="Brokerage"/>
    <s v="Inception"/>
    <m/>
    <d v="2020-01-22T00:00:00"/>
    <n v="0"/>
    <n v="115173.38"/>
    <n v="0"/>
  </r>
  <r>
    <n v="11"/>
    <s v="Raju Kumar"/>
    <s v="Ahmedabad"/>
    <s v="Marine"/>
    <x v="2"/>
    <n v="825"/>
    <d v="2019-01-06T00:00:00"/>
    <s v="Brokerage"/>
    <s v="Inception"/>
    <m/>
    <d v="2020-01-22T00:00:00"/>
    <n v="0"/>
    <n v="0"/>
    <n v="825"/>
  </r>
  <r>
    <n v="11"/>
    <s v="Raju Kumar"/>
    <s v="Ahmedabad"/>
    <s v="Marine"/>
    <x v="0"/>
    <n v="20625"/>
    <d v="2018-06-13T00:00:00"/>
    <s v="Brokerage"/>
    <s v="Inception"/>
    <m/>
    <d v="2020-01-22T00:00:00"/>
    <n v="20625"/>
    <n v="0"/>
    <n v="0"/>
  </r>
  <r>
    <n v="11"/>
    <s v="Raju Kumar"/>
    <s v="Ahmedabad"/>
    <s v="Marine"/>
    <x v="2"/>
    <n v="2598.75"/>
    <d v="2019-04-08T00:00:00"/>
    <s v="Brokerage"/>
    <s v="Inception"/>
    <m/>
    <d v="2020-01-22T00:00:00"/>
    <n v="0"/>
    <n v="0"/>
    <n v="2598.75"/>
  </r>
  <r>
    <n v="11"/>
    <s v="Raju Kumar"/>
    <s v="Ahmedabad"/>
    <s v="Marine"/>
    <x v="2"/>
    <n v="693"/>
    <d v="2019-04-08T00:00:00"/>
    <s v="Brokerage"/>
    <s v="Inception"/>
    <m/>
    <d v="2020-01-22T00:00:00"/>
    <n v="0"/>
    <n v="0"/>
    <n v="693"/>
  </r>
  <r>
    <n v="11"/>
    <s v="Raju Kumar"/>
    <s v="Ahmedabad"/>
    <s v="Marine"/>
    <x v="2"/>
    <n v="357.06"/>
    <d v="2019-04-22T00:00:00"/>
    <s v="Brokerage"/>
    <s v="Inception"/>
    <m/>
    <d v="2020-01-22T00:00:00"/>
    <n v="0"/>
    <n v="0"/>
    <n v="357.06"/>
  </r>
  <r>
    <n v="11"/>
    <s v="Raju Kumar"/>
    <s v="Ahmedabad"/>
    <s v="Trade Credit &amp;amp; Political Risk"/>
    <x v="0"/>
    <n v="41625"/>
    <d v="2019-07-06T00:00:00"/>
    <s v="Brokerage"/>
    <s v="Inception"/>
    <m/>
    <d v="2020-01-22T00:00:00"/>
    <n v="41625"/>
    <n v="0"/>
    <n v="0"/>
  </r>
  <r>
    <n v="11"/>
    <s v="Raju Kumar"/>
    <s v="Ahmedabad"/>
    <s v="Trade Credit &amp;amp; Political Risk"/>
    <x v="0"/>
    <n v="41625"/>
    <d v="2019-11-04T00:00:00"/>
    <s v="Brokerage"/>
    <s v="Inception"/>
    <m/>
    <d v="2020-01-22T00:00:00"/>
    <n v="41625"/>
    <n v="0"/>
    <n v="0"/>
  </r>
  <r>
    <n v="11"/>
    <s v="Raju Kumar"/>
    <s v="Ahmedabad"/>
    <s v="Trade Credit &amp;amp; Political Risk"/>
    <x v="0"/>
    <n v="124875"/>
    <d v="2019-03-07T00:00:00"/>
    <s v="Brokerage"/>
    <s v="Inception"/>
    <m/>
    <d v="2020-01-22T00:00:00"/>
    <n v="124875"/>
    <n v="0"/>
    <n v="0"/>
  </r>
  <r>
    <n v="1"/>
    <s v="Vinay"/>
    <s v="Ahmedabad"/>
    <s v="Liability"/>
    <x v="0"/>
    <n v="42900"/>
    <d v="2018-08-28T00:00:00"/>
    <s v="Brokerage"/>
    <s v="Inception"/>
    <m/>
    <d v="2020-01-22T00:00:00"/>
    <n v="42900"/>
    <n v="0"/>
    <n v="0"/>
  </r>
  <r>
    <n v="1"/>
    <s v="Vinay"/>
    <s v="Ahmedabad"/>
    <s v="Liability"/>
    <x v="0"/>
    <n v="52800"/>
    <d v="2019-08-28T00:00:00"/>
    <s v="Brokerage"/>
    <s v="Inception"/>
    <m/>
    <d v="2020-01-22T00:00:00"/>
    <n v="52800"/>
    <n v="0"/>
    <n v="0"/>
  </r>
  <r>
    <n v="1"/>
    <s v="Vinay"/>
    <s v="Ahmedabad"/>
    <s v="Liability"/>
    <x v="0"/>
    <n v="44130.41"/>
    <d v="2019-08-28T00:00:00"/>
    <s v="Brokerage"/>
    <s v="Inception"/>
    <m/>
    <d v="2020-01-22T00:00:00"/>
    <n v="44130.41"/>
    <n v="0"/>
    <n v="0"/>
  </r>
  <r>
    <n v="10"/>
    <s v="Mark"/>
    <s v="Ahmedabad"/>
    <s v="Employee Benefits (EB)"/>
    <x v="0"/>
    <n v="156000"/>
    <d v="2019-01-04T00:00:00"/>
    <s v="Brokerage"/>
    <s v="Endorsement"/>
    <m/>
    <d v="2020-01-22T00:00:00"/>
    <n v="156000"/>
    <n v="0"/>
    <n v="0"/>
  </r>
  <r>
    <n v="10"/>
    <s v="Mark"/>
    <s v="Ahmedabad"/>
    <s v="Employee Benefits (EB)"/>
    <x v="0"/>
    <n v="5253.23"/>
    <d v="2019-02-18T00:00:00"/>
    <s v="Brokerage "/>
    <s v="Endorsement"/>
    <m/>
    <d v="2020-01-22T00:00:00"/>
    <n v="5253.23"/>
    <n v="0"/>
    <n v="0"/>
  </r>
  <r>
    <n v="10"/>
    <s v="Mark"/>
    <s v="Ahmedabad"/>
    <s v="Employee Benefits (EB)"/>
    <x v="0"/>
    <n v="6769.65"/>
    <d v="2019-06-15T00:00:00"/>
    <s v="Brokerage "/>
    <s v="Endorsement"/>
    <m/>
    <d v="2020-01-22T00:00:00"/>
    <n v="6769.65"/>
    <n v="0"/>
    <n v="0"/>
  </r>
  <r>
    <n v="10"/>
    <s v="Mark"/>
    <s v="Ahmedabad"/>
    <s v="Employee Benefits (EB)"/>
    <x v="0"/>
    <n v="8961.98"/>
    <d v="2019-06-25T00:00:00"/>
    <s v="Brokerage "/>
    <s v="Endorsement"/>
    <m/>
    <d v="2020-01-22T00:00:00"/>
    <n v="8961.98"/>
    <n v="0"/>
    <n v="0"/>
  </r>
  <r>
    <n v="10"/>
    <s v="Mark"/>
    <s v="Ahmedabad"/>
    <s v="Employee Benefits (EB)"/>
    <x v="0"/>
    <n v="64155.3"/>
    <d v="2018-01-02T00:00:00"/>
    <s v="Brokerage"/>
    <s v="Lapse"/>
    <s v="OTHR â€“ Other"/>
    <d v="2020-01-22T00:00:00"/>
    <n v="64155.3"/>
    <n v="0"/>
    <n v="0"/>
  </r>
  <r>
    <n v="10"/>
    <s v="Mark"/>
    <s v="Ahmedabad"/>
    <s v="Employee Benefits (EB)"/>
    <x v="0"/>
    <n v="5404.95"/>
    <d v="2018-01-02T00:00:00"/>
    <s v="Brokerage"/>
    <s v="Lapse"/>
    <s v="OTHR â€“ Other"/>
    <d v="2020-01-22T00:00:00"/>
    <n v="5404.95"/>
    <n v="0"/>
    <n v="0"/>
  </r>
  <r>
    <n v="10"/>
    <s v="Mark"/>
    <s v="Ahmedabad"/>
    <s v="Employee Benefits (EB)"/>
    <x v="0"/>
    <n v="5550"/>
    <d v="2019-01-04T00:00:00"/>
    <s v="Brokerage"/>
    <s v="Inception"/>
    <m/>
    <d v="2020-01-22T00:00:00"/>
    <n v="5550"/>
    <n v="0"/>
    <n v="0"/>
  </r>
  <r>
    <n v="13"/>
    <s v="Vididt Saha"/>
    <s v="Ahmedabad"/>
    <s v="Liability"/>
    <x v="0"/>
    <n v="18750"/>
    <d v="2019-09-08T00:00:00"/>
    <s v="Brokerage"/>
    <s v="Inception"/>
    <m/>
    <d v="2020-01-22T00:00:00"/>
    <n v="18750"/>
    <n v="0"/>
    <n v="0"/>
  </r>
  <r>
    <n v="13"/>
    <s v="Vididt Saha"/>
    <s v="Ahmedabad"/>
    <s v="Liability"/>
    <x v="2"/>
    <n v="74250"/>
    <d v="2019-04-01T00:00:00"/>
    <s v="Brokerage"/>
    <s v="Inception"/>
    <m/>
    <d v="2020-01-22T00:00:00"/>
    <n v="0"/>
    <n v="0"/>
    <n v="74250"/>
  </r>
  <r>
    <n v="12"/>
    <s v="Shivani Sharma"/>
    <s v="Ahmedabad"/>
    <s v="Global Client Network (GNB Inward)"/>
    <x v="0"/>
    <n v="48652.25"/>
    <d v="2018-04-01T00:00:00"/>
    <s v="Brokerage"/>
    <s v="Inception"/>
    <m/>
    <d v="2020-01-22T00:00:00"/>
    <n v="48652.25"/>
    <n v="0"/>
    <n v="0"/>
  </r>
  <r>
    <n v="3"/>
    <s v="Animesh Rawat"/>
    <s v="Ahmedabad"/>
    <s v="Global Client Network (GNB Inward)"/>
    <x v="2"/>
    <n v="1501.88"/>
    <d v="2019-08-26T00:00:00"/>
    <s v="Brokerage"/>
    <s v="Inception"/>
    <m/>
    <d v="2020-01-22T00:00:00"/>
    <n v="0"/>
    <n v="0"/>
    <n v="1501.88"/>
  </r>
  <r>
    <n v="3"/>
    <s v="Animesh Rawat"/>
    <s v="Ahmedabad"/>
    <s v="Global Client Network (GNB Inward)"/>
    <x v="2"/>
    <n v="21157.34"/>
    <d v="2019-01-01T00:00:00"/>
    <s v="Brokerage"/>
    <s v="Inception"/>
    <m/>
    <d v="2020-01-22T00:00:00"/>
    <n v="0"/>
    <n v="0"/>
    <n v="21157.34"/>
  </r>
  <r>
    <n v="3"/>
    <s v="Animesh Rawat"/>
    <s v="Ahmedabad"/>
    <s v="Global Client Network (GNB Inward)"/>
    <x v="2"/>
    <n v="12019.2"/>
    <d v="2019-01-01T00:00:00"/>
    <s v="Brokerage"/>
    <s v="Inception"/>
    <m/>
    <d v="2020-01-22T00:00:00"/>
    <n v="0"/>
    <n v="0"/>
    <n v="12019.2"/>
  </r>
  <r>
    <n v="3"/>
    <s v="Animesh Rawat"/>
    <s v="Ahmedabad"/>
    <s v="Global Client Network (GNB Inward)"/>
    <x v="0"/>
    <n v="7324.12"/>
    <d v="2018-08-22T00:00:00"/>
    <s v="Brokerage"/>
    <s v="Inception"/>
    <m/>
    <d v="2020-01-22T00:00:00"/>
    <n v="7324.12"/>
    <n v="0"/>
    <n v="0"/>
  </r>
  <r>
    <n v="3"/>
    <s v="Animesh Rawat"/>
    <s v="Ahmedabad"/>
    <s v="Global Client Network (GNB Inward)"/>
    <x v="0"/>
    <n v="19316.669999999998"/>
    <d v="2018-08-22T00:00:00"/>
    <s v="Brokerage"/>
    <s v="Inception"/>
    <m/>
    <d v="2020-01-22T00:00:00"/>
    <n v="19316.669999999998"/>
    <n v="0"/>
    <n v="0"/>
  </r>
  <r>
    <n v="10"/>
    <s v="Mark"/>
    <s v="Ahmedabad"/>
    <s v="Employee Benefits (EB)"/>
    <x v="0"/>
    <n v="23115.200000000001"/>
    <d v="2018-02-26T00:00:00"/>
    <s v="Brokerage"/>
    <s v="Inception"/>
    <m/>
    <d v="2020-01-22T00:00:00"/>
    <n v="23115.200000000001"/>
    <n v="0"/>
    <n v="0"/>
  </r>
  <r>
    <n v="10"/>
    <s v="Mark"/>
    <s v="Ahmedabad"/>
    <s v="Employee Benefits (EB)"/>
    <x v="0"/>
    <n v="25336.44"/>
    <d v="2019-02-26T00:00:00"/>
    <s v="Brokerage"/>
    <s v="Renewal"/>
    <m/>
    <d v="2020-01-22T00:00:00"/>
    <n v="25336.44"/>
    <n v="0"/>
    <n v="0"/>
  </r>
  <r>
    <n v="10"/>
    <s v="Mark"/>
    <s v="Ahmedabad"/>
    <s v="Employee Benefits (EB)"/>
    <x v="0"/>
    <n v="12699.7"/>
    <d v="2018-02-28T00:00:00"/>
    <s v="Brokerage"/>
    <s v="Endorsement"/>
    <m/>
    <d v="2020-01-22T00:00:00"/>
    <n v="12699.7"/>
    <n v="0"/>
    <n v="0"/>
  </r>
  <r>
    <n v="10"/>
    <s v="Mark"/>
    <s v="Ahmedabad"/>
    <s v="Employee Benefits (EB)"/>
    <x v="0"/>
    <m/>
    <d v="2018-04-16T00:00:00"/>
    <s v="Brokerage "/>
    <s v="Endorsement"/>
    <m/>
    <d v="2020-01-22T00:00:00"/>
    <n v="0"/>
    <n v="0"/>
    <n v="0"/>
  </r>
  <r>
    <n v="10"/>
    <s v="Mark"/>
    <s v="Ahmedabad"/>
    <s v="Employee Benefits (EB)"/>
    <x v="0"/>
    <n v="177405.38"/>
    <d v="2018-02-28T00:00:00"/>
    <s v="Brokerage"/>
    <s v="Endorsement"/>
    <m/>
    <d v="2020-01-22T00:00:00"/>
    <n v="177405.38"/>
    <n v="0"/>
    <n v="0"/>
  </r>
  <r>
    <n v="10"/>
    <s v="Mark"/>
    <s v="Ahmedabad"/>
    <s v="Employee Benefits (EB)"/>
    <x v="0"/>
    <m/>
    <d v="2018-07-18T00:00:00"/>
    <s v="Brokerage "/>
    <s v="Endorsement"/>
    <m/>
    <d v="2020-01-22T00:00:00"/>
    <n v="0"/>
    <n v="0"/>
    <n v="0"/>
  </r>
  <r>
    <n v="10"/>
    <s v="Mark"/>
    <s v="Ahmedabad"/>
    <s v="Employee Benefits (EB)"/>
    <x v="0"/>
    <m/>
    <d v="2018-09-05T00:00:00"/>
    <s v="Brokerage "/>
    <s v="Endorsement"/>
    <m/>
    <d v="2020-01-22T00:00:00"/>
    <n v="0"/>
    <n v="0"/>
    <n v="0"/>
  </r>
  <r>
    <n v="10"/>
    <s v="Mark"/>
    <s v="Ahmedabad"/>
    <s v="Employee Benefits (EB)"/>
    <x v="0"/>
    <m/>
    <d v="2018-04-10T00:00:00"/>
    <s v="Brokerage "/>
    <s v="Endorsement"/>
    <m/>
    <d v="2020-01-22T00:00:00"/>
    <n v="0"/>
    <n v="0"/>
    <n v="0"/>
  </r>
  <r>
    <n v="10"/>
    <s v="Mark"/>
    <s v="Ahmedabad"/>
    <s v="Employee Benefits (EB)"/>
    <x v="2"/>
    <n v="63872.4"/>
    <d v="2018-06-12T00:00:00"/>
    <s v="Brokerage"/>
    <s v="Lapse"/>
    <s v="OTHR â€“ Other"/>
    <d v="2020-01-22T00:00:00"/>
    <n v="0"/>
    <n v="0"/>
    <n v="63872.4"/>
  </r>
  <r>
    <n v="10"/>
    <s v="Mark"/>
    <s v="Ahmedabad"/>
    <s v="Employee Benefits (EB)"/>
    <x v="2"/>
    <m/>
    <d v="2018-08-06T00:00:00"/>
    <s v="Brokerage "/>
    <s v="Lapse"/>
    <m/>
    <d v="2020-01-22T00:00:00"/>
    <n v="0"/>
    <n v="0"/>
    <n v="0"/>
  </r>
  <r>
    <n v="10"/>
    <s v="Mark"/>
    <s v="Ahmedabad"/>
    <s v="Employee Benefits (EB)"/>
    <x v="0"/>
    <n v="11111.4"/>
    <d v="2019-02-28T00:00:00"/>
    <s v="Brokerage"/>
    <s v="Renewal"/>
    <m/>
    <d v="2020-01-22T00:00:00"/>
    <n v="11111.4"/>
    <n v="0"/>
    <n v="0"/>
  </r>
  <r>
    <n v="10"/>
    <s v="Mark"/>
    <s v="Ahmedabad"/>
    <s v="Employee Benefits (EB)"/>
    <x v="0"/>
    <n v="329250"/>
    <d v="2019-02-28T00:00:00"/>
    <s v="Brokerage"/>
    <s v="Endorsement"/>
    <m/>
    <d v="2020-01-22T00:00:00"/>
    <n v="329250"/>
    <n v="0"/>
    <n v="0"/>
  </r>
  <r>
    <n v="10"/>
    <s v="Mark"/>
    <s v="Ahmedabad"/>
    <s v="Employee Benefits (EB)"/>
    <x v="0"/>
    <n v="10772.33"/>
    <d v="2019-03-14T00:00:00"/>
    <s v="Brokerage "/>
    <s v="Endorsement"/>
    <m/>
    <d v="2020-01-22T00:00:00"/>
    <n v="10772.33"/>
    <n v="0"/>
    <n v="0"/>
  </r>
  <r>
    <n v="10"/>
    <s v="Mark"/>
    <s v="Ahmedabad"/>
    <s v="Employee Benefits (EB)"/>
    <x v="0"/>
    <n v="9283.0499999999993"/>
    <d v="2019-04-18T00:00:00"/>
    <s v="Brokerage "/>
    <s v="Endorsement"/>
    <m/>
    <d v="2020-01-22T00:00:00"/>
    <n v="9283.0499999999993"/>
    <n v="0"/>
    <n v="0"/>
  </r>
  <r>
    <n v="10"/>
    <s v="Mark"/>
    <s v="Ahmedabad"/>
    <s v="Employee Benefits (EB)"/>
    <x v="0"/>
    <n v="6903.45"/>
    <d v="2019-05-30T00:00:00"/>
    <s v="Brokerage "/>
    <s v="Endorsement"/>
    <m/>
    <d v="2020-01-22T00:00:00"/>
    <n v="6903.45"/>
    <n v="0"/>
    <n v="0"/>
  </r>
  <r>
    <n v="10"/>
    <s v="Mark"/>
    <s v="Ahmedabad"/>
    <s v="Employee Benefits (EB)"/>
    <x v="0"/>
    <n v="399.23"/>
    <d v="2019-06-21T00:00:00"/>
    <s v="Brokerage "/>
    <s v="Endorsement"/>
    <m/>
    <d v="2020-01-22T00:00:00"/>
    <n v="399.23"/>
    <n v="0"/>
    <n v="0"/>
  </r>
  <r>
    <n v="10"/>
    <s v="Mark"/>
    <s v="Ahmedabad"/>
    <s v="Employee Benefits (EB)"/>
    <x v="0"/>
    <n v="6259.35"/>
    <d v="2019-06-21T00:00:00"/>
    <s v="Brokerage "/>
    <s v="Endorsement"/>
    <m/>
    <d v="2020-01-22T00:00:00"/>
    <n v="6259.35"/>
    <n v="0"/>
    <n v="0"/>
  </r>
  <r>
    <n v="10"/>
    <s v="Mark"/>
    <s v="Ahmedabad"/>
    <s v="Employee Benefits (EB)"/>
    <x v="0"/>
    <n v="7110.45"/>
    <d v="2019-07-29T00:00:00"/>
    <s v="Brokerage "/>
    <s v="Endorsement"/>
    <m/>
    <d v="2020-01-22T00:00:00"/>
    <n v="7110.45"/>
    <n v="0"/>
    <n v="0"/>
  </r>
  <r>
    <n v="10"/>
    <s v="Mark"/>
    <s v="Ahmedabad"/>
    <s v="Employee Benefits (EB)"/>
    <x v="0"/>
    <n v="5501.03"/>
    <d v="2019-10-21T00:00:00"/>
    <s v="Brokerage "/>
    <s v="Endorsement"/>
    <m/>
    <d v="2020-01-22T00:00:00"/>
    <n v="5501.03"/>
    <n v="0"/>
    <n v="0"/>
  </r>
  <r>
    <n v="10"/>
    <s v="Mark"/>
    <s v="Ahmedabad"/>
    <s v="Employee Benefits (EB)"/>
    <x v="0"/>
    <n v="24311.1"/>
    <d v="2019-11-08T00:00:00"/>
    <s v="Brokerage"/>
    <s v="Inception"/>
    <m/>
    <d v="2020-01-22T00:00:00"/>
    <n v="24311.1"/>
    <n v="0"/>
    <n v="0"/>
  </r>
  <r>
    <n v="3"/>
    <s v="Animesh Rawat"/>
    <s v="Ahmedabad"/>
    <s v="Global Client Network (GNB Inward)"/>
    <x v="0"/>
    <n v="42416.75"/>
    <d v="2019-07-01T00:00:00"/>
    <s v="Brokerage"/>
    <s v="Inception"/>
    <m/>
    <d v="2020-01-22T00:00:00"/>
    <n v="42416.75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x v="0"/>
    <x v="0"/>
    <x v="0"/>
    <x v="0"/>
  </r>
  <r>
    <n v="2"/>
    <x v="0"/>
    <x v="0"/>
    <x v="1"/>
    <x v="0"/>
  </r>
  <r>
    <n v="2"/>
    <x v="0"/>
    <x v="0"/>
    <x v="2"/>
    <x v="1"/>
  </r>
  <r>
    <n v="2"/>
    <x v="0"/>
    <x v="0"/>
    <x v="3"/>
    <x v="2"/>
  </r>
  <r>
    <n v="2"/>
    <x v="0"/>
    <x v="0"/>
    <x v="4"/>
    <x v="3"/>
  </r>
  <r>
    <n v="2"/>
    <x v="0"/>
    <x v="0"/>
    <x v="5"/>
    <x v="3"/>
  </r>
  <r>
    <n v="2"/>
    <x v="0"/>
    <x v="0"/>
    <x v="6"/>
    <x v="4"/>
  </r>
  <r>
    <n v="1"/>
    <x v="1"/>
    <x v="0"/>
    <x v="7"/>
    <x v="5"/>
  </r>
  <r>
    <n v="1"/>
    <x v="1"/>
    <x v="0"/>
    <x v="8"/>
    <x v="2"/>
  </r>
  <r>
    <n v="1"/>
    <x v="1"/>
    <x v="0"/>
    <x v="8"/>
    <x v="6"/>
  </r>
  <r>
    <n v="1"/>
    <x v="1"/>
    <x v="0"/>
    <x v="8"/>
    <x v="7"/>
  </r>
  <r>
    <n v="1"/>
    <x v="1"/>
    <x v="0"/>
    <x v="8"/>
    <x v="3"/>
  </r>
  <r>
    <n v="3"/>
    <x v="2"/>
    <x v="0"/>
    <x v="6"/>
    <x v="8"/>
  </r>
  <r>
    <n v="3"/>
    <x v="2"/>
    <x v="0"/>
    <x v="9"/>
    <x v="8"/>
  </r>
  <r>
    <n v="3"/>
    <x v="2"/>
    <x v="0"/>
    <x v="8"/>
    <x v="4"/>
  </r>
  <r>
    <n v="3"/>
    <x v="2"/>
    <x v="0"/>
    <x v="1"/>
    <x v="9"/>
  </r>
  <r>
    <n v="6"/>
    <x v="3"/>
    <x v="0"/>
    <x v="10"/>
    <x v="2"/>
  </r>
  <r>
    <n v="6"/>
    <x v="3"/>
    <x v="0"/>
    <x v="1"/>
    <x v="3"/>
  </r>
  <r>
    <n v="6"/>
    <x v="3"/>
    <x v="0"/>
    <x v="11"/>
    <x v="8"/>
  </r>
  <r>
    <n v="6"/>
    <x v="3"/>
    <x v="0"/>
    <x v="1"/>
    <x v="4"/>
  </r>
  <r>
    <n v="4"/>
    <x v="4"/>
    <x v="0"/>
    <x v="12"/>
    <x v="6"/>
  </r>
  <r>
    <n v="4"/>
    <x v="4"/>
    <x v="0"/>
    <x v="1"/>
    <x v="10"/>
  </r>
  <r>
    <n v="4"/>
    <x v="4"/>
    <x v="0"/>
    <x v="13"/>
    <x v="10"/>
  </r>
  <r>
    <n v="12"/>
    <x v="5"/>
    <x v="0"/>
    <x v="14"/>
    <x v="11"/>
  </r>
  <r>
    <n v="12"/>
    <x v="5"/>
    <x v="0"/>
    <x v="15"/>
    <x v="11"/>
  </r>
  <r>
    <n v="12"/>
    <x v="5"/>
    <x v="0"/>
    <x v="6"/>
    <x v="11"/>
  </r>
  <r>
    <n v="12"/>
    <x v="5"/>
    <x v="0"/>
    <x v="6"/>
    <x v="12"/>
  </r>
  <r>
    <n v="9"/>
    <x v="6"/>
    <x v="0"/>
    <x v="16"/>
    <x v="8"/>
  </r>
  <r>
    <n v="9"/>
    <x v="6"/>
    <x v="0"/>
    <x v="16"/>
    <x v="4"/>
  </r>
  <r>
    <n v="9"/>
    <x v="6"/>
    <x v="0"/>
    <x v="16"/>
    <x v="11"/>
  </r>
  <r>
    <n v="11"/>
    <x v="7"/>
    <x v="0"/>
    <x v="16"/>
    <x v="12"/>
  </r>
  <r>
    <n v="11"/>
    <x v="7"/>
    <x v="0"/>
    <x v="1"/>
    <x v="10"/>
  </r>
  <r>
    <n v="10"/>
    <x v="8"/>
    <x v="0"/>
    <x v="16"/>
    <x v="12"/>
  </r>
  <r>
    <n v="10"/>
    <x v="8"/>
    <x v="0"/>
    <x v="15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m/>
    <x v="0"/>
    <x v="0"/>
    <s v="I"/>
    <x v="0"/>
    <x v="0"/>
    <d v="2019-04-10T00:00:00"/>
    <x v="0"/>
    <x v="0"/>
    <n v="0"/>
  </r>
  <r>
    <x v="0"/>
    <x v="1"/>
    <m/>
    <x v="1"/>
    <x v="1"/>
    <s v="M"/>
    <x v="1"/>
    <x v="1"/>
    <d v="2019-01-01T00:00:00"/>
    <x v="1"/>
    <x v="1"/>
    <n v="0"/>
  </r>
  <r>
    <x v="0"/>
    <x v="1"/>
    <m/>
    <x v="1"/>
    <x v="1"/>
    <s v="S"/>
    <x v="2"/>
    <x v="2"/>
    <d v="2019-03-01T00:00:00"/>
    <x v="2"/>
    <x v="1"/>
    <n v="0"/>
  </r>
  <r>
    <x v="0"/>
    <x v="1"/>
    <n v="1"/>
    <x v="2"/>
    <x v="2"/>
    <s v="V"/>
    <x v="3"/>
    <x v="3"/>
    <d v="2019-01-01T00:00:00"/>
    <x v="0"/>
    <x v="1"/>
    <n v="12019"/>
  </r>
  <r>
    <x v="0"/>
    <x v="1"/>
    <m/>
    <x v="1"/>
    <x v="1"/>
    <s v="I"/>
    <x v="4"/>
    <x v="4"/>
    <d v="2019-02-26T00:00:00"/>
    <x v="3"/>
    <x v="1"/>
    <n v="0"/>
  </r>
  <r>
    <x v="0"/>
    <x v="2"/>
    <m/>
    <x v="3"/>
    <x v="0"/>
    <s v="I"/>
    <x v="5"/>
    <x v="5"/>
    <d v="2019-02-16T00:00:00"/>
    <x v="0"/>
    <x v="2"/>
    <n v="0"/>
  </r>
  <r>
    <x v="0"/>
    <x v="1"/>
    <n v="1"/>
    <x v="2"/>
    <x v="2"/>
    <s v="A"/>
    <x v="6"/>
    <x v="3"/>
    <d v="2019-01-01T00:00:00"/>
    <x v="0"/>
    <x v="1"/>
    <n v="12019"/>
  </r>
  <r>
    <x v="0"/>
    <x v="1"/>
    <n v="1"/>
    <x v="2"/>
    <x v="2"/>
    <s v="C"/>
    <x v="7"/>
    <x v="6"/>
    <d v="2019-01-01T00:00:00"/>
    <x v="0"/>
    <x v="1"/>
    <n v="30048"/>
  </r>
  <r>
    <x v="0"/>
    <x v="1"/>
    <m/>
    <x v="1"/>
    <x v="1"/>
    <s v="P"/>
    <x v="8"/>
    <x v="7"/>
    <d v="2019-01-02T00:00:00"/>
    <x v="4"/>
    <x v="1"/>
    <n v="0"/>
  </r>
  <r>
    <x v="0"/>
    <x v="2"/>
    <m/>
    <x v="4"/>
    <x v="3"/>
    <s v="S"/>
    <x v="9"/>
    <x v="8"/>
    <d v="2019-05-10T00:00:00"/>
    <x v="0"/>
    <x v="1"/>
    <n v="0"/>
  </r>
  <r>
    <x v="0"/>
    <x v="0"/>
    <n v="13"/>
    <x v="5"/>
    <x v="2"/>
    <s v="M"/>
    <x v="10"/>
    <x v="9"/>
    <d v="2019-04-05T00:00:00"/>
    <x v="0"/>
    <x v="1"/>
    <n v="162500"/>
  </r>
  <r>
    <x v="0"/>
    <x v="0"/>
    <n v="13"/>
    <x v="5"/>
    <x v="2"/>
    <s v="M"/>
    <x v="11"/>
    <x v="10"/>
    <d v="2019-04-18T00:00:00"/>
    <x v="0"/>
    <x v="1"/>
    <n v="250000"/>
  </r>
  <r>
    <x v="0"/>
    <x v="1"/>
    <n v="1"/>
    <x v="2"/>
    <x v="2"/>
    <s v="I"/>
    <x v="12"/>
    <x v="11"/>
    <d v="2019-03-11T00:00:00"/>
    <x v="0"/>
    <x v="1"/>
    <n v="2646"/>
  </r>
  <r>
    <x v="0"/>
    <x v="1"/>
    <m/>
    <x v="1"/>
    <x v="3"/>
    <s v="F"/>
    <x v="13"/>
    <x v="12"/>
    <d v="2019-01-03T00:00:00"/>
    <x v="0"/>
    <x v="1"/>
    <n v="0"/>
  </r>
  <r>
    <x v="0"/>
    <x v="0"/>
    <n v="2"/>
    <x v="6"/>
    <x v="2"/>
    <s v="L"/>
    <x v="14"/>
    <x v="13"/>
    <d v="2019-04-22T00:00:00"/>
    <x v="0"/>
    <x v="1"/>
    <n v="60025"/>
  </r>
  <r>
    <x v="0"/>
    <x v="3"/>
    <n v="3"/>
    <x v="7"/>
    <x v="2"/>
    <s v="G"/>
    <x v="15"/>
    <x v="14"/>
    <d v="2019-04-25T00:00:00"/>
    <x v="0"/>
    <x v="1"/>
    <n v="134736"/>
  </r>
  <r>
    <x v="0"/>
    <x v="2"/>
    <m/>
    <x v="4"/>
    <x v="1"/>
    <s v="S"/>
    <x v="9"/>
    <x v="15"/>
    <d v="2019-01-01T00:00:00"/>
    <x v="5"/>
    <x v="1"/>
    <n v="0"/>
  </r>
  <r>
    <x v="0"/>
    <x v="1"/>
    <n v="1"/>
    <x v="2"/>
    <x v="2"/>
    <s v="P"/>
    <x v="16"/>
    <x v="16"/>
    <d v="2019-04-11T00:00:00"/>
    <x v="0"/>
    <x v="1"/>
    <n v="2942"/>
  </r>
  <r>
    <x v="0"/>
    <x v="1"/>
    <n v="1"/>
    <x v="2"/>
    <x v="2"/>
    <s v="M"/>
    <x v="17"/>
    <x v="17"/>
    <d v="2019-03-04T00:00:00"/>
    <x v="0"/>
    <x v="1"/>
    <n v="6740"/>
  </r>
  <r>
    <x v="0"/>
    <x v="1"/>
    <m/>
    <x v="1"/>
    <x v="1"/>
    <s v="M"/>
    <x v="18"/>
    <x v="17"/>
    <d v="2019-02-17T00:00:00"/>
    <x v="6"/>
    <x v="1"/>
    <n v="0"/>
  </r>
  <r>
    <x v="0"/>
    <x v="0"/>
    <n v="3"/>
    <x v="7"/>
    <x v="2"/>
    <s v="T"/>
    <x v="19"/>
    <x v="18"/>
    <d v="2019-04-01T00:00:00"/>
    <x v="0"/>
    <x v="1"/>
    <n v="74250"/>
  </r>
  <r>
    <x v="0"/>
    <x v="2"/>
    <m/>
    <x v="4"/>
    <x v="3"/>
    <s v="S"/>
    <x v="20"/>
    <x v="19"/>
    <d v="2019-03-11T00:00:00"/>
    <x v="0"/>
    <x v="1"/>
    <n v="0"/>
  </r>
  <r>
    <x v="0"/>
    <x v="4"/>
    <n v="13"/>
    <x v="5"/>
    <x v="2"/>
    <s v="P"/>
    <x v="21"/>
    <x v="20"/>
    <d v="2019-01-29T00:00:00"/>
    <x v="0"/>
    <x v="1"/>
    <n v="11540"/>
  </r>
  <r>
    <x v="0"/>
    <x v="1"/>
    <m/>
    <x v="1"/>
    <x v="3"/>
    <s v="S"/>
    <x v="22"/>
    <x v="21"/>
    <d v="2019-01-30T00:00:00"/>
    <x v="0"/>
    <x v="1"/>
    <n v="0"/>
  </r>
  <r>
    <x v="0"/>
    <x v="1"/>
    <m/>
    <x v="1"/>
    <x v="1"/>
    <s v="F"/>
    <x v="23"/>
    <x v="22"/>
    <d v="2019-03-01T00:00:00"/>
    <x v="7"/>
    <x v="1"/>
    <n v="0"/>
  </r>
  <r>
    <x v="0"/>
    <x v="1"/>
    <n v="1"/>
    <x v="2"/>
    <x v="2"/>
    <s v="M"/>
    <x v="24"/>
    <x v="23"/>
    <d v="2019-04-01T00:00:00"/>
    <x v="0"/>
    <x v="1"/>
    <n v="11593"/>
  </r>
  <r>
    <x v="0"/>
    <x v="2"/>
    <m/>
    <x v="4"/>
    <x v="3"/>
    <s v="S"/>
    <x v="9"/>
    <x v="24"/>
    <d v="2019-01-29T00:00:00"/>
    <x v="0"/>
    <x v="1"/>
    <n v="0"/>
  </r>
  <r>
    <x v="0"/>
    <x v="1"/>
    <n v="1"/>
    <x v="2"/>
    <x v="2"/>
    <s v="M"/>
    <x v="25"/>
    <x v="25"/>
    <d v="2019-02-18T00:00:00"/>
    <x v="0"/>
    <x v="1"/>
    <n v="529"/>
  </r>
  <r>
    <x v="0"/>
    <x v="1"/>
    <m/>
    <x v="1"/>
    <x v="1"/>
    <s v="B"/>
    <x v="26"/>
    <x v="26"/>
    <d v="2019-03-01T00:00:00"/>
    <x v="8"/>
    <x v="1"/>
    <n v="0"/>
  </r>
  <r>
    <x v="0"/>
    <x v="2"/>
    <m/>
    <x v="4"/>
    <x v="3"/>
    <s v="S"/>
    <x v="9"/>
    <x v="27"/>
    <d v="2019-01-23T00:00:00"/>
    <x v="0"/>
    <x v="1"/>
    <n v="0"/>
  </r>
  <r>
    <x v="0"/>
    <x v="2"/>
    <m/>
    <x v="4"/>
    <x v="1"/>
    <s v="W"/>
    <x v="27"/>
    <x v="28"/>
    <d v="2019-02-26T00:00:00"/>
    <x v="9"/>
    <x v="1"/>
    <n v="0"/>
  </r>
  <r>
    <x v="0"/>
    <x v="2"/>
    <m/>
    <x v="4"/>
    <x v="3"/>
    <s v="W"/>
    <x v="28"/>
    <x v="29"/>
    <d v="2019-03-14T00:00:00"/>
    <x v="0"/>
    <x v="1"/>
    <n v="0"/>
  </r>
  <r>
    <x v="0"/>
    <x v="2"/>
    <m/>
    <x v="4"/>
    <x v="3"/>
    <s v="W"/>
    <x v="28"/>
    <x v="30"/>
    <d v="2019-04-18T00:00:00"/>
    <x v="0"/>
    <x v="1"/>
    <n v="0"/>
  </r>
  <r>
    <x v="0"/>
    <x v="2"/>
    <m/>
    <x v="4"/>
    <x v="3"/>
    <s v="W"/>
    <x v="28"/>
    <x v="31"/>
    <d v="2019-05-30T00:00:00"/>
    <x v="0"/>
    <x v="1"/>
    <n v="0"/>
  </r>
  <r>
    <x v="0"/>
    <x v="3"/>
    <m/>
    <x v="5"/>
    <x v="1"/>
    <s v="P"/>
    <x v="29"/>
    <x v="32"/>
    <d v="2019-04-01T00:00:00"/>
    <x v="10"/>
    <x v="1"/>
    <n v="0"/>
  </r>
  <r>
    <x v="0"/>
    <x v="2"/>
    <m/>
    <x v="4"/>
    <x v="1"/>
    <s v="T"/>
    <x v="30"/>
    <x v="33"/>
    <d v="2019-01-04T00:00:00"/>
    <x v="11"/>
    <x v="1"/>
    <n v="0"/>
  </r>
  <r>
    <x v="0"/>
    <x v="1"/>
    <n v="1"/>
    <x v="2"/>
    <x v="2"/>
    <s v="V"/>
    <x v="31"/>
    <x v="34"/>
    <d v="2019-01-01T00:00:00"/>
    <x v="0"/>
    <x v="1"/>
    <n v="21157"/>
  </r>
  <r>
    <x v="0"/>
    <x v="1"/>
    <n v="1"/>
    <x v="2"/>
    <x v="2"/>
    <s v="C"/>
    <x v="32"/>
    <x v="35"/>
    <d v="2019-01-01T00:00:00"/>
    <x v="0"/>
    <x v="1"/>
    <n v="77787"/>
  </r>
  <r>
    <x v="0"/>
    <x v="1"/>
    <n v="1"/>
    <x v="2"/>
    <x v="2"/>
    <s v="M"/>
    <x v="33"/>
    <x v="36"/>
    <d v="2019-02-18T00:00:00"/>
    <x v="0"/>
    <x v="1"/>
    <n v="8468"/>
  </r>
  <r>
    <x v="0"/>
    <x v="2"/>
    <m/>
    <x v="4"/>
    <x v="1"/>
    <s v="A"/>
    <x v="34"/>
    <x v="37"/>
    <d v="2019-02-01T00:00:00"/>
    <x v="12"/>
    <x v="1"/>
    <n v="0"/>
  </r>
  <r>
    <x v="0"/>
    <x v="2"/>
    <m/>
    <x v="4"/>
    <x v="1"/>
    <s v="W"/>
    <x v="28"/>
    <x v="38"/>
    <d v="2019-02-28T00:00:00"/>
    <x v="13"/>
    <x v="1"/>
    <n v="0"/>
  </r>
  <r>
    <x v="0"/>
    <x v="1"/>
    <m/>
    <x v="1"/>
    <x v="1"/>
    <s v="M"/>
    <x v="35"/>
    <x v="39"/>
    <d v="2019-04-01T00:00:00"/>
    <x v="14"/>
    <x v="1"/>
    <n v="0"/>
  </r>
  <r>
    <x v="0"/>
    <x v="1"/>
    <m/>
    <x v="1"/>
    <x v="1"/>
    <s v="M"/>
    <x v="36"/>
    <x v="40"/>
    <d v="2019-04-01T00:00:00"/>
    <x v="15"/>
    <x v="1"/>
    <n v="0"/>
  </r>
  <r>
    <x v="0"/>
    <x v="2"/>
    <m/>
    <x v="4"/>
    <x v="1"/>
    <s v="S"/>
    <x v="20"/>
    <x v="41"/>
    <d v="2019-01-01T00:00:00"/>
    <x v="16"/>
    <x v="1"/>
    <n v="0"/>
  </r>
  <r>
    <x v="0"/>
    <x v="1"/>
    <m/>
    <x v="1"/>
    <x v="1"/>
    <s v="G"/>
    <x v="37"/>
    <x v="42"/>
    <d v="2019-03-16T00:00:00"/>
    <x v="17"/>
    <x v="1"/>
    <n v="0"/>
  </r>
  <r>
    <x v="0"/>
    <x v="1"/>
    <m/>
    <x v="1"/>
    <x v="1"/>
    <s v="I"/>
    <x v="38"/>
    <x v="43"/>
    <d v="2019-02-24T00:00:00"/>
    <x v="18"/>
    <x v="1"/>
    <n v="0"/>
  </r>
  <r>
    <x v="0"/>
    <x v="5"/>
    <m/>
    <x v="8"/>
    <x v="1"/>
    <s v="T"/>
    <x v="39"/>
    <x v="44"/>
    <d v="2019-03-07T00:00:00"/>
    <x v="19"/>
    <x v="1"/>
    <n v="0"/>
  </r>
  <r>
    <x v="0"/>
    <x v="0"/>
    <n v="3"/>
    <x v="7"/>
    <x v="2"/>
    <s v="S"/>
    <x v="40"/>
    <x v="45"/>
    <d v="2019-06-11T00:00:00"/>
    <x v="0"/>
    <x v="1"/>
    <n v="7783"/>
  </r>
  <r>
    <x v="0"/>
    <x v="0"/>
    <n v="3"/>
    <x v="7"/>
    <x v="2"/>
    <s v="S"/>
    <x v="41"/>
    <x v="46"/>
    <d v="2019-06-10T00:00:00"/>
    <x v="0"/>
    <x v="1"/>
    <n v="7835"/>
  </r>
  <r>
    <x v="0"/>
    <x v="0"/>
    <m/>
    <x v="3"/>
    <x v="0"/>
    <s v="F"/>
    <x v="42"/>
    <x v="47"/>
    <d v="2019-03-19T00:00:00"/>
    <x v="0"/>
    <x v="3"/>
    <n v="0"/>
  </r>
  <r>
    <x v="0"/>
    <x v="0"/>
    <m/>
    <x v="3"/>
    <x v="0"/>
    <s v="F"/>
    <x v="43"/>
    <x v="47"/>
    <d v="2019-03-19T00:00:00"/>
    <x v="0"/>
    <x v="3"/>
    <n v="0"/>
  </r>
  <r>
    <x v="0"/>
    <x v="6"/>
    <m/>
    <x v="5"/>
    <x v="1"/>
    <s v="P"/>
    <x v="44"/>
    <x v="48"/>
    <d v="2019-04-01T00:00:00"/>
    <x v="20"/>
    <x v="1"/>
    <n v="0"/>
  </r>
  <r>
    <x v="0"/>
    <x v="6"/>
    <m/>
    <x v="5"/>
    <x v="1"/>
    <s v="P"/>
    <x v="45"/>
    <x v="49"/>
    <d v="2019-01-16T00:00:00"/>
    <x v="21"/>
    <x v="1"/>
    <n v="0"/>
  </r>
  <r>
    <x v="0"/>
    <x v="1"/>
    <n v="1"/>
    <x v="2"/>
    <x v="2"/>
    <s v="A"/>
    <x v="46"/>
    <x v="50"/>
    <d v="2019-01-01T00:00:00"/>
    <x v="0"/>
    <x v="1"/>
    <n v="21769"/>
  </r>
  <r>
    <x v="0"/>
    <x v="1"/>
    <m/>
    <x v="1"/>
    <x v="1"/>
    <s v="G"/>
    <x v="47"/>
    <x v="51"/>
    <d v="2019-04-17T00:00:00"/>
    <x v="22"/>
    <x v="1"/>
    <n v="0"/>
  </r>
  <r>
    <x v="0"/>
    <x v="1"/>
    <m/>
    <x v="1"/>
    <x v="1"/>
    <s v="D"/>
    <x v="48"/>
    <x v="52"/>
    <d v="2019-04-01T00:00:00"/>
    <x v="23"/>
    <x v="1"/>
    <n v="0"/>
  </r>
  <r>
    <x v="0"/>
    <x v="1"/>
    <m/>
    <x v="1"/>
    <x v="1"/>
    <s v="N"/>
    <x v="49"/>
    <x v="53"/>
    <d v="2019-03-09T00:00:00"/>
    <x v="24"/>
    <x v="1"/>
    <n v="0"/>
  </r>
  <r>
    <x v="0"/>
    <x v="1"/>
    <m/>
    <x v="1"/>
    <x v="1"/>
    <s v="G"/>
    <x v="50"/>
    <x v="54"/>
    <d v="2019-04-16T00:00:00"/>
    <x v="25"/>
    <x v="1"/>
    <n v="0"/>
  </r>
  <r>
    <x v="0"/>
    <x v="3"/>
    <n v="13"/>
    <x v="5"/>
    <x v="2"/>
    <s v="P"/>
    <x v="51"/>
    <x v="55"/>
    <d v="2019-04-20T00:00:00"/>
    <x v="0"/>
    <x v="1"/>
    <n v="40960"/>
  </r>
  <r>
    <x v="0"/>
    <x v="3"/>
    <m/>
    <x v="5"/>
    <x v="1"/>
    <s v="P"/>
    <x v="52"/>
    <x v="56"/>
    <d v="2019-02-14T00:00:00"/>
    <x v="26"/>
    <x v="1"/>
    <n v="0"/>
  </r>
  <r>
    <x v="0"/>
    <x v="6"/>
    <m/>
    <x v="5"/>
    <x v="1"/>
    <s v="P"/>
    <x v="53"/>
    <x v="57"/>
    <d v="2019-02-26T00:00:00"/>
    <x v="27"/>
    <x v="1"/>
    <n v="0"/>
  </r>
  <r>
    <x v="0"/>
    <x v="3"/>
    <m/>
    <x v="5"/>
    <x v="1"/>
    <s v="P"/>
    <x v="54"/>
    <x v="58"/>
    <d v="2019-02-14T00:00:00"/>
    <x v="28"/>
    <x v="1"/>
    <n v="0"/>
  </r>
  <r>
    <x v="0"/>
    <x v="1"/>
    <m/>
    <x v="1"/>
    <x v="1"/>
    <s v="M"/>
    <x v="55"/>
    <x v="59"/>
    <d v="2019-04-01T00:00:00"/>
    <x v="29"/>
    <x v="1"/>
    <n v="0"/>
  </r>
  <r>
    <x v="0"/>
    <x v="1"/>
    <m/>
    <x v="1"/>
    <x v="1"/>
    <s v="P"/>
    <x v="56"/>
    <x v="60"/>
    <d v="2019-05-26T00:00:00"/>
    <x v="30"/>
    <x v="1"/>
    <n v="0"/>
  </r>
  <r>
    <x v="0"/>
    <x v="5"/>
    <m/>
    <x v="8"/>
    <x v="3"/>
    <s v="M"/>
    <x v="57"/>
    <x v="61"/>
    <d v="2019-07-18T00:00:00"/>
    <x v="0"/>
    <x v="1"/>
    <n v="0"/>
  </r>
  <r>
    <x v="0"/>
    <x v="2"/>
    <m/>
    <x v="4"/>
    <x v="1"/>
    <s v="S"/>
    <x v="58"/>
    <x v="62"/>
    <d v="2019-07-14T00:00:00"/>
    <x v="31"/>
    <x v="1"/>
    <n v="0"/>
  </r>
  <r>
    <x v="0"/>
    <x v="0"/>
    <m/>
    <x v="3"/>
    <x v="0"/>
    <s v="P"/>
    <x v="59"/>
    <x v="63"/>
    <d v="2019-04-22T00:00:00"/>
    <x v="0"/>
    <x v="4"/>
    <n v="0"/>
  </r>
  <r>
    <x v="0"/>
    <x v="2"/>
    <m/>
    <x v="4"/>
    <x v="3"/>
    <s v="W"/>
    <x v="28"/>
    <x v="64"/>
    <d v="2019-07-29T00:00:00"/>
    <x v="0"/>
    <x v="1"/>
    <n v="0"/>
  </r>
  <r>
    <x v="0"/>
    <x v="1"/>
    <m/>
    <x v="1"/>
    <x v="1"/>
    <s v="P"/>
    <x v="60"/>
    <x v="65"/>
    <d v="2019-05-15T00:00:00"/>
    <x v="32"/>
    <x v="1"/>
    <n v="0"/>
  </r>
  <r>
    <x v="0"/>
    <x v="5"/>
    <m/>
    <x v="8"/>
    <x v="1"/>
    <s v="P"/>
    <x v="61"/>
    <x v="66"/>
    <d v="2019-01-01T00:00:00"/>
    <x v="33"/>
    <x v="1"/>
    <n v="0"/>
  </r>
  <r>
    <x v="0"/>
    <x v="1"/>
    <m/>
    <x v="1"/>
    <x v="1"/>
    <s v="M"/>
    <x v="62"/>
    <x v="67"/>
    <d v="2019-05-01T00:00:00"/>
    <x v="34"/>
    <x v="1"/>
    <n v="0"/>
  </r>
  <r>
    <x v="0"/>
    <x v="2"/>
    <m/>
    <x v="4"/>
    <x v="3"/>
    <s v="W"/>
    <x v="28"/>
    <x v="68"/>
    <d v="2019-06-21T00:00:00"/>
    <x v="0"/>
    <x v="1"/>
    <n v="0"/>
  </r>
  <r>
    <x v="0"/>
    <x v="2"/>
    <m/>
    <x v="4"/>
    <x v="3"/>
    <s v="S"/>
    <x v="9"/>
    <x v="69"/>
    <d v="2019-07-10T00:00:00"/>
    <x v="0"/>
    <x v="1"/>
    <n v="0"/>
  </r>
  <r>
    <x v="0"/>
    <x v="1"/>
    <n v="1"/>
    <x v="2"/>
    <x v="2"/>
    <s v="M"/>
    <x v="63"/>
    <x v="70"/>
    <d v="2019-05-23T00:00:00"/>
    <x v="0"/>
    <x v="1"/>
    <n v="9990"/>
  </r>
  <r>
    <x v="0"/>
    <x v="2"/>
    <m/>
    <x v="4"/>
    <x v="1"/>
    <s v="B"/>
    <x v="64"/>
    <x v="71"/>
    <d v="2019-06-29T00:00:00"/>
    <x v="35"/>
    <x v="1"/>
    <n v="0"/>
  </r>
  <r>
    <x v="0"/>
    <x v="1"/>
    <m/>
    <x v="1"/>
    <x v="1"/>
    <s v="G"/>
    <x v="65"/>
    <x v="72"/>
    <d v="2019-04-02T00:00:00"/>
    <x v="36"/>
    <x v="1"/>
    <n v="0"/>
  </r>
  <r>
    <x v="0"/>
    <x v="6"/>
    <m/>
    <x v="5"/>
    <x v="1"/>
    <s v="P"/>
    <x v="66"/>
    <x v="73"/>
    <d v="2019-02-14T00:00:00"/>
    <x v="37"/>
    <x v="1"/>
    <n v="0"/>
  </r>
  <r>
    <x v="0"/>
    <x v="1"/>
    <m/>
    <x v="1"/>
    <x v="1"/>
    <s v="M"/>
    <x v="67"/>
    <x v="74"/>
    <d v="2019-07-01T00:00:00"/>
    <x v="38"/>
    <x v="1"/>
    <n v="0"/>
  </r>
  <r>
    <x v="0"/>
    <x v="2"/>
    <m/>
    <x v="4"/>
    <x v="1"/>
    <s v="B"/>
    <x v="68"/>
    <x v="75"/>
    <d v="2019-06-29T00:00:00"/>
    <x v="39"/>
    <x v="1"/>
    <n v="0"/>
  </r>
  <r>
    <x v="0"/>
    <x v="2"/>
    <m/>
    <x v="4"/>
    <x v="1"/>
    <s v="F"/>
    <x v="69"/>
    <x v="76"/>
    <d v="2019-05-17T00:00:00"/>
    <x v="40"/>
    <x v="1"/>
    <n v="0"/>
  </r>
  <r>
    <x v="0"/>
    <x v="0"/>
    <n v="13"/>
    <x v="5"/>
    <x v="2"/>
    <s v="P"/>
    <x v="70"/>
    <x v="77"/>
    <d v="2019-02-01T00:00:00"/>
    <x v="0"/>
    <x v="1"/>
    <n v="21875"/>
  </r>
  <r>
    <x v="0"/>
    <x v="2"/>
    <m/>
    <x v="4"/>
    <x v="3"/>
    <s v="S"/>
    <x v="9"/>
    <x v="78"/>
    <d v="2019-03-07T00:00:00"/>
    <x v="0"/>
    <x v="1"/>
    <n v="0"/>
  </r>
  <r>
    <x v="0"/>
    <x v="2"/>
    <m/>
    <x v="4"/>
    <x v="1"/>
    <s v="S"/>
    <x v="71"/>
    <x v="79"/>
    <d v="2019-01-01T00:00:00"/>
    <x v="41"/>
    <x v="1"/>
    <n v="0"/>
  </r>
  <r>
    <x v="0"/>
    <x v="2"/>
    <m/>
    <x v="4"/>
    <x v="1"/>
    <s v="S"/>
    <x v="72"/>
    <x v="80"/>
    <d v="2019-04-01T00:00:00"/>
    <x v="42"/>
    <x v="1"/>
    <n v="0"/>
  </r>
  <r>
    <x v="0"/>
    <x v="0"/>
    <n v="2"/>
    <x v="6"/>
    <x v="2"/>
    <s v="L"/>
    <x v="73"/>
    <x v="13"/>
    <d v="2019-07-08T00:00:00"/>
    <x v="0"/>
    <x v="1"/>
    <n v="60025"/>
  </r>
  <r>
    <x v="0"/>
    <x v="4"/>
    <m/>
    <x v="5"/>
    <x v="1"/>
    <s v="E"/>
    <x v="74"/>
    <x v="81"/>
    <d v="2019-01-07T00:00:00"/>
    <x v="43"/>
    <x v="1"/>
    <n v="0"/>
  </r>
  <r>
    <x v="0"/>
    <x v="2"/>
    <m/>
    <x v="9"/>
    <x v="0"/>
    <s v="A"/>
    <x v="75"/>
    <x v="82"/>
    <d v="2019-06-25T00:00:00"/>
    <x v="0"/>
    <x v="5"/>
    <n v="0"/>
  </r>
  <r>
    <x v="0"/>
    <x v="0"/>
    <n v="2"/>
    <x v="6"/>
    <x v="2"/>
    <s v="L"/>
    <x v="76"/>
    <x v="13"/>
    <d v="2019-07-08T00:00:00"/>
    <x v="0"/>
    <x v="1"/>
    <n v="60025"/>
  </r>
  <r>
    <x v="0"/>
    <x v="0"/>
    <n v="10"/>
    <x v="10"/>
    <x v="2"/>
    <s v="M"/>
    <x v="77"/>
    <x v="83"/>
    <d v="2019-07-26T00:00:00"/>
    <x v="0"/>
    <x v="1"/>
    <n v="63000"/>
  </r>
  <r>
    <x v="0"/>
    <x v="3"/>
    <n v="2"/>
    <x v="6"/>
    <x v="2"/>
    <s v="P"/>
    <x v="0"/>
    <x v="84"/>
    <d v="2019-07-17T00:00:00"/>
    <x v="0"/>
    <x v="1"/>
    <n v="100000"/>
  </r>
  <r>
    <x v="0"/>
    <x v="3"/>
    <n v="2"/>
    <x v="6"/>
    <x v="2"/>
    <s v="P"/>
    <x v="0"/>
    <x v="84"/>
    <d v="2019-01-21T00:00:00"/>
    <x v="0"/>
    <x v="1"/>
    <n v="100000"/>
  </r>
  <r>
    <x v="0"/>
    <x v="1"/>
    <m/>
    <x v="1"/>
    <x v="1"/>
    <s v="S"/>
    <x v="0"/>
    <x v="85"/>
    <d v="2019-01-25T00:00:00"/>
    <x v="44"/>
    <x v="1"/>
    <n v="0"/>
  </r>
  <r>
    <x v="0"/>
    <x v="1"/>
    <m/>
    <x v="1"/>
    <x v="1"/>
    <s v="G"/>
    <x v="0"/>
    <x v="86"/>
    <d v="2019-01-25T00:00:00"/>
    <x v="45"/>
    <x v="1"/>
    <n v="0"/>
  </r>
  <r>
    <x v="0"/>
    <x v="2"/>
    <m/>
    <x v="4"/>
    <x v="1"/>
    <s v="W"/>
    <x v="78"/>
    <x v="87"/>
    <d v="2019-02-28T00:00:00"/>
    <x v="46"/>
    <x v="1"/>
    <n v="0"/>
  </r>
  <r>
    <x v="0"/>
    <x v="3"/>
    <n v="3"/>
    <x v="7"/>
    <x v="2"/>
    <s v="S"/>
    <x v="15"/>
    <x v="88"/>
    <d v="2019-04-12T00:00:00"/>
    <x v="0"/>
    <x v="1"/>
    <n v="3008"/>
  </r>
  <r>
    <x v="0"/>
    <x v="0"/>
    <n v="3"/>
    <x v="7"/>
    <x v="2"/>
    <s v="G"/>
    <x v="79"/>
    <x v="89"/>
    <d v="2019-08-07T00:00:00"/>
    <x v="0"/>
    <x v="1"/>
    <n v="6184"/>
  </r>
  <r>
    <x v="0"/>
    <x v="6"/>
    <m/>
    <x v="3"/>
    <x v="0"/>
    <s v="K"/>
    <x v="80"/>
    <x v="90"/>
    <d v="2019-02-08T00:00:00"/>
    <x v="0"/>
    <x v="6"/>
    <n v="0"/>
  </r>
  <r>
    <x v="0"/>
    <x v="2"/>
    <m/>
    <x v="4"/>
    <x v="3"/>
    <s v="S"/>
    <x v="9"/>
    <x v="91"/>
    <d v="2019-09-14T00:00:00"/>
    <x v="0"/>
    <x v="1"/>
    <n v="0"/>
  </r>
  <r>
    <x v="0"/>
    <x v="2"/>
    <m/>
    <x v="4"/>
    <x v="3"/>
    <s v="S"/>
    <x v="9"/>
    <x v="92"/>
    <d v="2019-08-14T00:00:00"/>
    <x v="0"/>
    <x v="1"/>
    <n v="0"/>
  </r>
  <r>
    <x v="0"/>
    <x v="2"/>
    <m/>
    <x v="4"/>
    <x v="3"/>
    <s v="W"/>
    <x v="28"/>
    <x v="93"/>
    <d v="2019-10-21T00:00:00"/>
    <x v="0"/>
    <x v="1"/>
    <n v="0"/>
  </r>
  <r>
    <x v="0"/>
    <x v="2"/>
    <m/>
    <x v="4"/>
    <x v="1"/>
    <s v="P"/>
    <x v="81"/>
    <x v="94"/>
    <d v="2019-09-30T00:00:00"/>
    <x v="47"/>
    <x v="1"/>
    <n v="0"/>
  </r>
  <r>
    <x v="0"/>
    <x v="1"/>
    <m/>
    <x v="1"/>
    <x v="1"/>
    <s v="F"/>
    <x v="82"/>
    <x v="95"/>
    <d v="2019-07-01T00:00:00"/>
    <x v="48"/>
    <x v="1"/>
    <n v="0"/>
  </r>
  <r>
    <x v="0"/>
    <x v="1"/>
    <m/>
    <x v="1"/>
    <x v="1"/>
    <s v="F"/>
    <x v="83"/>
    <x v="96"/>
    <d v="2019-07-01T00:00:00"/>
    <x v="49"/>
    <x v="1"/>
    <n v="0"/>
  </r>
  <r>
    <x v="0"/>
    <x v="1"/>
    <m/>
    <x v="1"/>
    <x v="1"/>
    <s v="F"/>
    <x v="84"/>
    <x v="97"/>
    <d v="2019-07-01T00:00:00"/>
    <x v="50"/>
    <x v="1"/>
    <n v="0"/>
  </r>
  <r>
    <x v="0"/>
    <x v="4"/>
    <n v="3"/>
    <x v="7"/>
    <x v="2"/>
    <s v="N"/>
    <x v="85"/>
    <x v="98"/>
    <d v="2019-01-12T00:00:00"/>
    <x v="0"/>
    <x v="1"/>
    <n v="15593"/>
  </r>
  <r>
    <x v="0"/>
    <x v="3"/>
    <n v="3"/>
    <x v="7"/>
    <x v="2"/>
    <s v="S"/>
    <x v="86"/>
    <x v="99"/>
    <d v="2019-04-10T00:00:00"/>
    <x v="0"/>
    <x v="1"/>
    <n v="2212"/>
  </r>
  <r>
    <x v="0"/>
    <x v="2"/>
    <n v="3"/>
    <x v="7"/>
    <x v="2"/>
    <s v="N"/>
    <x v="87"/>
    <x v="100"/>
    <d v="2019-07-09T00:00:00"/>
    <x v="0"/>
    <x v="1"/>
    <n v="9056"/>
  </r>
  <r>
    <x v="0"/>
    <x v="1"/>
    <m/>
    <x v="1"/>
    <x v="1"/>
    <s v="F"/>
    <x v="88"/>
    <x v="101"/>
    <d v="2019-07-01T00:00:00"/>
    <x v="51"/>
    <x v="1"/>
    <n v="0"/>
  </r>
  <r>
    <x v="0"/>
    <x v="1"/>
    <m/>
    <x v="1"/>
    <x v="1"/>
    <s v="F"/>
    <x v="89"/>
    <x v="102"/>
    <d v="2019-07-01T00:00:00"/>
    <x v="52"/>
    <x v="1"/>
    <n v="0"/>
  </r>
  <r>
    <x v="0"/>
    <x v="1"/>
    <m/>
    <x v="1"/>
    <x v="1"/>
    <s v="F"/>
    <x v="90"/>
    <x v="103"/>
    <d v="2019-07-01T00:00:00"/>
    <x v="53"/>
    <x v="1"/>
    <n v="0"/>
  </r>
  <r>
    <x v="0"/>
    <x v="1"/>
    <m/>
    <x v="1"/>
    <x v="1"/>
    <s v="F"/>
    <x v="91"/>
    <x v="104"/>
    <d v="2019-07-01T00:00:00"/>
    <x v="54"/>
    <x v="1"/>
    <n v="0"/>
  </r>
  <r>
    <x v="0"/>
    <x v="1"/>
    <m/>
    <x v="1"/>
    <x v="1"/>
    <s v="P"/>
    <x v="92"/>
    <x v="105"/>
    <d v="2019-12-06T00:00:00"/>
    <x v="55"/>
    <x v="1"/>
    <n v="0"/>
  </r>
  <r>
    <x v="0"/>
    <x v="1"/>
    <m/>
    <x v="1"/>
    <x v="1"/>
    <s v="P"/>
    <x v="8"/>
    <x v="105"/>
    <d v="2019-12-06T00:00:00"/>
    <x v="55"/>
    <x v="1"/>
    <n v="0"/>
  </r>
  <r>
    <x v="0"/>
    <x v="1"/>
    <m/>
    <x v="1"/>
    <x v="1"/>
    <s v="P"/>
    <x v="93"/>
    <x v="105"/>
    <d v="2019-12-06T00:00:00"/>
    <x v="55"/>
    <x v="1"/>
    <n v="0"/>
  </r>
  <r>
    <x v="0"/>
    <x v="1"/>
    <m/>
    <x v="1"/>
    <x v="1"/>
    <s v="S"/>
    <x v="94"/>
    <x v="106"/>
    <d v="2019-05-28T00:00:00"/>
    <x v="56"/>
    <x v="1"/>
    <n v="0"/>
  </r>
  <r>
    <x v="0"/>
    <x v="1"/>
    <m/>
    <x v="1"/>
    <x v="1"/>
    <s v="S"/>
    <x v="22"/>
    <x v="106"/>
    <d v="2019-05-28T00:00:00"/>
    <x v="56"/>
    <x v="1"/>
    <n v="0"/>
  </r>
  <r>
    <x v="0"/>
    <x v="1"/>
    <m/>
    <x v="1"/>
    <x v="1"/>
    <s v="T"/>
    <x v="95"/>
    <x v="107"/>
    <d v="2019-09-22T00:00:00"/>
    <x v="57"/>
    <x v="1"/>
    <n v="0"/>
  </r>
  <r>
    <x v="0"/>
    <x v="1"/>
    <n v="1"/>
    <x v="2"/>
    <x v="2"/>
    <s v="C"/>
    <x v="96"/>
    <x v="108"/>
    <d v="2019-08-26T00:00:00"/>
    <x v="0"/>
    <x v="1"/>
    <n v="7022"/>
  </r>
  <r>
    <x v="0"/>
    <x v="1"/>
    <m/>
    <x v="1"/>
    <x v="1"/>
    <s v="G"/>
    <x v="97"/>
    <x v="109"/>
    <d v="2019-09-30T00:00:00"/>
    <x v="58"/>
    <x v="1"/>
    <n v="0"/>
  </r>
  <r>
    <x v="0"/>
    <x v="1"/>
    <n v="1"/>
    <x v="2"/>
    <x v="2"/>
    <s v="G"/>
    <x v="98"/>
    <x v="110"/>
    <d v="2019-07-31T00:00:00"/>
    <x v="0"/>
    <x v="1"/>
    <n v="87500"/>
  </r>
  <r>
    <x v="0"/>
    <x v="1"/>
    <n v="1"/>
    <x v="2"/>
    <x v="2"/>
    <s v="G"/>
    <x v="99"/>
    <x v="111"/>
    <d v="2019-09-30T00:00:00"/>
    <x v="0"/>
    <x v="1"/>
    <n v="44260"/>
  </r>
  <r>
    <x v="0"/>
    <x v="6"/>
    <m/>
    <x v="9"/>
    <x v="0"/>
    <s v="G"/>
    <x v="100"/>
    <x v="112"/>
    <d v="2019-09-08T00:00:00"/>
    <x v="0"/>
    <x v="7"/>
    <n v="0"/>
  </r>
  <r>
    <x v="0"/>
    <x v="7"/>
    <m/>
    <x v="9"/>
    <x v="0"/>
    <s v="G"/>
    <x v="101"/>
    <x v="113"/>
    <d v="2019-09-08T00:00:00"/>
    <x v="0"/>
    <x v="8"/>
    <n v="0"/>
  </r>
  <r>
    <x v="0"/>
    <x v="6"/>
    <m/>
    <x v="9"/>
    <x v="0"/>
    <s v="G"/>
    <x v="100"/>
    <x v="114"/>
    <d v="2019-09-08T00:00:00"/>
    <x v="0"/>
    <x v="9"/>
    <n v="0"/>
  </r>
  <r>
    <x v="0"/>
    <x v="7"/>
    <m/>
    <x v="9"/>
    <x v="0"/>
    <s v="G"/>
    <x v="101"/>
    <x v="115"/>
    <d v="2019-09-08T00:00:00"/>
    <x v="0"/>
    <x v="10"/>
    <n v="0"/>
  </r>
  <r>
    <x v="0"/>
    <x v="3"/>
    <n v="3"/>
    <x v="7"/>
    <x v="2"/>
    <s v="G"/>
    <x v="15"/>
    <x v="116"/>
    <d v="2019-09-11T00:00:00"/>
    <x v="0"/>
    <x v="1"/>
    <n v="32585"/>
  </r>
  <r>
    <x v="0"/>
    <x v="3"/>
    <n v="3"/>
    <x v="7"/>
    <x v="2"/>
    <s v="G"/>
    <x v="15"/>
    <x v="117"/>
    <d v="2019-09-22T00:00:00"/>
    <x v="0"/>
    <x v="1"/>
    <n v="8045"/>
  </r>
  <r>
    <x v="0"/>
    <x v="1"/>
    <m/>
    <x v="1"/>
    <x v="1"/>
    <s v="P"/>
    <x v="102"/>
    <x v="118"/>
    <d v="2019-10-25T00:00:00"/>
    <x v="59"/>
    <x v="1"/>
    <n v="0"/>
  </r>
  <r>
    <x v="0"/>
    <x v="1"/>
    <m/>
    <x v="1"/>
    <x v="1"/>
    <s v="P"/>
    <x v="103"/>
    <x v="119"/>
    <d v="2019-10-26T00:00:00"/>
    <x v="60"/>
    <x v="1"/>
    <n v="0"/>
  </r>
  <r>
    <x v="0"/>
    <x v="1"/>
    <m/>
    <x v="1"/>
    <x v="1"/>
    <s v="P"/>
    <x v="93"/>
    <x v="120"/>
    <d v="2019-01-01T00:00:00"/>
    <x v="61"/>
    <x v="1"/>
    <n v="0"/>
  </r>
  <r>
    <x v="0"/>
    <x v="1"/>
    <m/>
    <x v="1"/>
    <x v="1"/>
    <s v="P"/>
    <x v="104"/>
    <x v="6"/>
    <d v="2019-01-01T00:00:00"/>
    <x v="62"/>
    <x v="1"/>
    <n v="0"/>
  </r>
  <r>
    <x v="0"/>
    <x v="1"/>
    <m/>
    <x v="1"/>
    <x v="1"/>
    <s v="P"/>
    <x v="105"/>
    <x v="4"/>
    <d v="2019-09-19T00:00:00"/>
    <x v="3"/>
    <x v="1"/>
    <n v="0"/>
  </r>
  <r>
    <x v="0"/>
    <x v="1"/>
    <n v="1"/>
    <x v="2"/>
    <x v="2"/>
    <s v="M"/>
    <x v="106"/>
    <x v="121"/>
    <d v="2019-04-30T00:00:00"/>
    <x v="0"/>
    <x v="1"/>
    <n v="3854"/>
  </r>
  <r>
    <x v="0"/>
    <x v="1"/>
    <m/>
    <x v="1"/>
    <x v="1"/>
    <s v="M"/>
    <x v="35"/>
    <x v="122"/>
    <d v="2019-12-20T00:00:00"/>
    <x v="63"/>
    <x v="1"/>
    <n v="0"/>
  </r>
  <r>
    <x v="0"/>
    <x v="1"/>
    <m/>
    <x v="1"/>
    <x v="1"/>
    <s v="M"/>
    <x v="107"/>
    <x v="122"/>
    <d v="2019-12-20T00:00:00"/>
    <x v="63"/>
    <x v="1"/>
    <n v="0"/>
  </r>
  <r>
    <x v="0"/>
    <x v="1"/>
    <m/>
    <x v="1"/>
    <x v="1"/>
    <s v="M"/>
    <x v="1"/>
    <x v="122"/>
    <d v="2019-12-20T00:00:00"/>
    <x v="63"/>
    <x v="1"/>
    <n v="0"/>
  </r>
  <r>
    <x v="0"/>
    <x v="1"/>
    <m/>
    <x v="1"/>
    <x v="1"/>
    <s v="M"/>
    <x v="55"/>
    <x v="122"/>
    <d v="2019-12-20T00:00:00"/>
    <x v="63"/>
    <x v="1"/>
    <n v="0"/>
  </r>
  <r>
    <x v="0"/>
    <x v="3"/>
    <n v="3"/>
    <x v="7"/>
    <x v="2"/>
    <s v="S"/>
    <x v="15"/>
    <x v="123"/>
    <d v="2019-11-19T00:00:00"/>
    <x v="0"/>
    <x v="1"/>
    <n v="26805"/>
  </r>
  <r>
    <x v="0"/>
    <x v="2"/>
    <m/>
    <x v="3"/>
    <x v="1"/>
    <s v="S"/>
    <x v="108"/>
    <x v="124"/>
    <d v="2019-07-03T00:00:00"/>
    <x v="64"/>
    <x v="1"/>
    <n v="0"/>
  </r>
  <r>
    <x v="0"/>
    <x v="1"/>
    <n v="1"/>
    <x v="2"/>
    <x v="2"/>
    <s v="A"/>
    <x v="109"/>
    <x v="125"/>
    <d v="2019-08-26T00:00:00"/>
    <x v="0"/>
    <x v="1"/>
    <n v="2089"/>
  </r>
  <r>
    <x v="0"/>
    <x v="1"/>
    <m/>
    <x v="1"/>
    <x v="1"/>
    <s v="T"/>
    <x v="110"/>
    <x v="126"/>
    <d v="2019-09-21T00:00:00"/>
    <x v="65"/>
    <x v="1"/>
    <n v="0"/>
  </r>
  <r>
    <x v="0"/>
    <x v="1"/>
    <m/>
    <x v="1"/>
    <x v="1"/>
    <s v="F"/>
    <x v="111"/>
    <x v="127"/>
    <d v="2019-07-01T00:00:00"/>
    <x v="66"/>
    <x v="1"/>
    <n v="0"/>
  </r>
  <r>
    <x v="0"/>
    <x v="4"/>
    <m/>
    <x v="1"/>
    <x v="1"/>
    <s v="G"/>
    <x v="112"/>
    <x v="128"/>
    <d v="2019-10-27T00:00:00"/>
    <x v="67"/>
    <x v="1"/>
    <n v="0"/>
  </r>
  <r>
    <x v="0"/>
    <x v="1"/>
    <m/>
    <x v="1"/>
    <x v="3"/>
    <s v="G"/>
    <x v="113"/>
    <x v="129"/>
    <d v="2019-10-26T00:00:00"/>
    <x v="0"/>
    <x v="1"/>
    <n v="0"/>
  </r>
  <r>
    <x v="0"/>
    <x v="3"/>
    <n v="13"/>
    <x v="5"/>
    <x v="2"/>
    <s v="P"/>
    <x v="114"/>
    <x v="130"/>
    <d v="2019-11-14T00:00:00"/>
    <x v="0"/>
    <x v="1"/>
    <n v="62399"/>
  </r>
  <r>
    <x v="0"/>
    <x v="0"/>
    <n v="10"/>
    <x v="10"/>
    <x v="2"/>
    <s v="O"/>
    <x v="115"/>
    <x v="131"/>
    <d v="2019-03-09T00:00:00"/>
    <x v="0"/>
    <x v="1"/>
    <n v="27530"/>
  </r>
  <r>
    <x v="0"/>
    <x v="2"/>
    <m/>
    <x v="4"/>
    <x v="1"/>
    <s v="A"/>
    <x v="116"/>
    <x v="132"/>
    <d v="2019-04-01T00:00:00"/>
    <x v="68"/>
    <x v="1"/>
    <n v="0"/>
  </r>
  <r>
    <x v="0"/>
    <x v="1"/>
    <m/>
    <x v="1"/>
    <x v="1"/>
    <s v="C"/>
    <x v="117"/>
    <x v="133"/>
    <d v="2019-08-10T00:00:00"/>
    <x v="69"/>
    <x v="1"/>
    <n v="0"/>
  </r>
  <r>
    <x v="0"/>
    <x v="1"/>
    <m/>
    <x v="1"/>
    <x v="1"/>
    <s v="C"/>
    <x v="117"/>
    <x v="134"/>
    <d v="2019-08-10T00:00:00"/>
    <x v="70"/>
    <x v="1"/>
    <n v="0"/>
  </r>
  <r>
    <x v="0"/>
    <x v="6"/>
    <m/>
    <x v="5"/>
    <x v="1"/>
    <s v="H"/>
    <x v="118"/>
    <x v="135"/>
    <d v="2019-03-01T00:00:00"/>
    <x v="71"/>
    <x v="1"/>
    <n v="0"/>
  </r>
  <r>
    <x v="0"/>
    <x v="0"/>
    <m/>
    <x v="5"/>
    <x v="1"/>
    <s v="H"/>
    <x v="119"/>
    <x v="136"/>
    <d v="2019-01-31T00:00:00"/>
    <x v="72"/>
    <x v="1"/>
    <n v="0"/>
  </r>
  <r>
    <x v="0"/>
    <x v="2"/>
    <m/>
    <x v="4"/>
    <x v="1"/>
    <s v="S"/>
    <x v="120"/>
    <x v="137"/>
    <d v="2019-11-01T00:00:00"/>
    <x v="73"/>
    <x v="1"/>
    <n v="0"/>
  </r>
  <r>
    <x v="0"/>
    <x v="2"/>
    <m/>
    <x v="4"/>
    <x v="3"/>
    <s v="S"/>
    <x v="20"/>
    <x v="138"/>
    <d v="2019-02-04T00:00:00"/>
    <x v="0"/>
    <x v="1"/>
    <n v="0"/>
  </r>
  <r>
    <x v="0"/>
    <x v="3"/>
    <n v="13"/>
    <x v="5"/>
    <x v="2"/>
    <s v="P"/>
    <x v="121"/>
    <x v="139"/>
    <d v="2019-10-19T00:00:00"/>
    <x v="0"/>
    <x v="1"/>
    <n v="153332"/>
  </r>
  <r>
    <x v="0"/>
    <x v="4"/>
    <m/>
    <x v="9"/>
    <x v="0"/>
    <s v="ABC"/>
    <x v="122"/>
    <x v="140"/>
    <d v="2019-05-01T00:00:00"/>
    <x v="0"/>
    <x v="11"/>
    <n v="0"/>
  </r>
  <r>
    <x v="0"/>
    <x v="1"/>
    <m/>
    <x v="1"/>
    <x v="1"/>
    <s v="F"/>
    <x v="123"/>
    <x v="141"/>
    <d v="2019-08-02T00:00:00"/>
    <x v="74"/>
    <x v="1"/>
    <n v="0"/>
  </r>
  <r>
    <x v="0"/>
    <x v="7"/>
    <m/>
    <x v="9"/>
    <x v="0"/>
    <s v="G"/>
    <x v="124"/>
    <x v="142"/>
    <d v="2019-02-28T00:00:00"/>
    <x v="0"/>
    <x v="12"/>
    <n v="0"/>
  </r>
  <r>
    <x v="0"/>
    <x v="7"/>
    <m/>
    <x v="9"/>
    <x v="3"/>
    <s v="G"/>
    <x v="124"/>
    <x v="143"/>
    <d v="2019-07-12T00:00:00"/>
    <x v="0"/>
    <x v="1"/>
    <n v="0"/>
  </r>
  <r>
    <x v="0"/>
    <x v="7"/>
    <m/>
    <x v="9"/>
    <x v="3"/>
    <s v="G"/>
    <x v="125"/>
    <x v="144"/>
    <d v="2019-10-10T00:00:00"/>
    <x v="0"/>
    <x v="1"/>
    <n v="0"/>
  </r>
  <r>
    <x v="0"/>
    <x v="7"/>
    <m/>
    <x v="9"/>
    <x v="0"/>
    <s v="G"/>
    <x v="125"/>
    <x v="145"/>
    <d v="2019-09-08T00:00:00"/>
    <x v="0"/>
    <x v="13"/>
    <n v="0"/>
  </r>
  <r>
    <x v="0"/>
    <x v="1"/>
    <m/>
    <x v="1"/>
    <x v="1"/>
    <s v="H"/>
    <x v="126"/>
    <x v="146"/>
    <d v="2019-06-23T00:00:00"/>
    <x v="75"/>
    <x v="1"/>
    <n v="0"/>
  </r>
  <r>
    <x v="0"/>
    <x v="1"/>
    <m/>
    <x v="1"/>
    <x v="1"/>
    <s v="H"/>
    <x v="127"/>
    <x v="147"/>
    <d v="2019-06-23T00:00:00"/>
    <x v="76"/>
    <x v="1"/>
    <n v="0"/>
  </r>
  <r>
    <x v="0"/>
    <x v="1"/>
    <m/>
    <x v="1"/>
    <x v="3"/>
    <s v="H"/>
    <x v="128"/>
    <x v="148"/>
    <d v="2019-02-04T00:00:00"/>
    <x v="0"/>
    <x v="1"/>
    <n v="0"/>
  </r>
  <r>
    <x v="0"/>
    <x v="6"/>
    <n v="3"/>
    <x v="7"/>
    <x v="2"/>
    <s v="N"/>
    <x v="129"/>
    <x v="149"/>
    <d v="2019-05-16T00:00:00"/>
    <x v="0"/>
    <x v="1"/>
    <n v="4596"/>
  </r>
  <r>
    <x v="0"/>
    <x v="3"/>
    <n v="3"/>
    <x v="7"/>
    <x v="2"/>
    <s v="S"/>
    <x v="130"/>
    <x v="150"/>
    <d v="2019-07-03T00:00:00"/>
    <x v="0"/>
    <x v="1"/>
    <n v="21443"/>
  </r>
  <r>
    <x v="0"/>
    <x v="3"/>
    <n v="3"/>
    <x v="7"/>
    <x v="2"/>
    <s v="S"/>
    <x v="130"/>
    <x v="151"/>
    <d v="2019-10-20T00:00:00"/>
    <x v="0"/>
    <x v="1"/>
    <n v="21442"/>
  </r>
  <r>
    <x v="0"/>
    <x v="3"/>
    <n v="3"/>
    <x v="7"/>
    <x v="2"/>
    <s v="S"/>
    <x v="130"/>
    <x v="150"/>
    <d v="2019-03-16T00:00:00"/>
    <x v="0"/>
    <x v="1"/>
    <n v="21443"/>
  </r>
  <r>
    <x v="0"/>
    <x v="3"/>
    <n v="3"/>
    <x v="7"/>
    <x v="2"/>
    <s v="S"/>
    <x v="130"/>
    <x v="152"/>
    <d v="2019-07-03T00:00:00"/>
    <x v="0"/>
    <x v="1"/>
    <n v="17949"/>
  </r>
  <r>
    <x v="0"/>
    <x v="3"/>
    <n v="3"/>
    <x v="7"/>
    <x v="2"/>
    <s v="S"/>
    <x v="130"/>
    <x v="152"/>
    <d v="2019-03-16T00:00:00"/>
    <x v="0"/>
    <x v="1"/>
    <n v="17949"/>
  </r>
  <r>
    <x v="0"/>
    <x v="6"/>
    <m/>
    <x v="3"/>
    <x v="0"/>
    <s v="S"/>
    <x v="131"/>
    <x v="153"/>
    <d v="2019-01-12T00:00:00"/>
    <x v="0"/>
    <x v="14"/>
    <n v="0"/>
  </r>
  <r>
    <x v="0"/>
    <x v="0"/>
    <n v="3"/>
    <x v="7"/>
    <x v="2"/>
    <s v="S"/>
    <x v="132"/>
    <x v="154"/>
    <d v="2019-10-25T00:00:00"/>
    <x v="0"/>
    <x v="1"/>
    <n v="8198"/>
  </r>
  <r>
    <x v="0"/>
    <x v="2"/>
    <m/>
    <x v="4"/>
    <x v="3"/>
    <s v="S"/>
    <x v="9"/>
    <x v="155"/>
    <d v="2019-03-11T00:00:00"/>
    <x v="0"/>
    <x v="1"/>
    <n v="0"/>
  </r>
  <r>
    <x v="0"/>
    <x v="2"/>
    <m/>
    <x v="4"/>
    <x v="3"/>
    <s v="S"/>
    <x v="9"/>
    <x v="156"/>
    <d v="2019-10-11T00:00:00"/>
    <x v="0"/>
    <x v="1"/>
    <n v="0"/>
  </r>
  <r>
    <x v="0"/>
    <x v="2"/>
    <m/>
    <x v="4"/>
    <x v="3"/>
    <s v="S"/>
    <x v="9"/>
    <x v="157"/>
    <d v="2019-11-14T00:00:00"/>
    <x v="0"/>
    <x v="1"/>
    <n v="0"/>
  </r>
  <r>
    <x v="0"/>
    <x v="0"/>
    <m/>
    <x v="3"/>
    <x v="1"/>
    <s v="T"/>
    <x v="133"/>
    <x v="158"/>
    <d v="2019-07-03T00:00:00"/>
    <x v="77"/>
    <x v="1"/>
    <n v="0"/>
  </r>
  <r>
    <x v="0"/>
    <x v="1"/>
    <m/>
    <x v="1"/>
    <x v="1"/>
    <s v="T"/>
    <x v="134"/>
    <x v="159"/>
    <d v="2019-09-21T00:00:00"/>
    <x v="78"/>
    <x v="1"/>
    <n v="0"/>
  </r>
  <r>
    <x v="0"/>
    <x v="1"/>
    <m/>
    <x v="1"/>
    <x v="1"/>
    <s v="T"/>
    <x v="135"/>
    <x v="160"/>
    <d v="2019-09-21T00:00:00"/>
    <x v="79"/>
    <x v="1"/>
    <n v="0"/>
  </r>
  <r>
    <x v="0"/>
    <x v="1"/>
    <m/>
    <x v="1"/>
    <x v="3"/>
    <s v="T"/>
    <x v="136"/>
    <x v="161"/>
    <d v="2019-06-14T00:00:00"/>
    <x v="0"/>
    <x v="1"/>
    <n v="0"/>
  </r>
  <r>
    <x v="0"/>
    <x v="1"/>
    <m/>
    <x v="1"/>
    <x v="1"/>
    <s v="T"/>
    <x v="137"/>
    <x v="162"/>
    <d v="2019-09-21T00:00:00"/>
    <x v="80"/>
    <x v="1"/>
    <n v="0"/>
  </r>
  <r>
    <x v="0"/>
    <x v="3"/>
    <n v="2"/>
    <x v="6"/>
    <x v="2"/>
    <s v="P"/>
    <x v="138"/>
    <x v="163"/>
    <d v="2019-02-27T00:00:00"/>
    <x v="0"/>
    <x v="1"/>
    <n v="90282"/>
  </r>
  <r>
    <x v="0"/>
    <x v="3"/>
    <n v="13"/>
    <x v="5"/>
    <x v="2"/>
    <s v="P"/>
    <x v="114"/>
    <x v="164"/>
    <d v="2019-05-14T00:00:00"/>
    <x v="0"/>
    <x v="1"/>
    <n v="68639"/>
  </r>
  <r>
    <x v="0"/>
    <x v="3"/>
    <n v="2"/>
    <x v="6"/>
    <x v="2"/>
    <s v="P"/>
    <x v="138"/>
    <x v="163"/>
    <d v="2019-08-27T00:00:00"/>
    <x v="0"/>
    <x v="1"/>
    <n v="90282"/>
  </r>
  <r>
    <x v="0"/>
    <x v="3"/>
    <n v="2"/>
    <x v="6"/>
    <x v="2"/>
    <s v="P"/>
    <x v="138"/>
    <x v="163"/>
    <d v="2019-05-27T00:00:00"/>
    <x v="0"/>
    <x v="1"/>
    <n v="90282"/>
  </r>
  <r>
    <x v="0"/>
    <x v="3"/>
    <n v="13"/>
    <x v="5"/>
    <x v="2"/>
    <s v="P"/>
    <x v="139"/>
    <x v="165"/>
    <d v="2019-03-27T00:00:00"/>
    <x v="0"/>
    <x v="1"/>
    <n v="67102"/>
  </r>
  <r>
    <x v="0"/>
    <x v="0"/>
    <m/>
    <x v="5"/>
    <x v="1"/>
    <s v="H"/>
    <x v="140"/>
    <x v="166"/>
    <d v="2019-01-31T00:00:00"/>
    <x v="81"/>
    <x v="1"/>
    <n v="0"/>
  </r>
  <r>
    <x v="0"/>
    <x v="5"/>
    <m/>
    <x v="8"/>
    <x v="1"/>
    <s v="M"/>
    <x v="141"/>
    <x v="167"/>
    <d v="2019-07-28T00:00:00"/>
    <x v="82"/>
    <x v="1"/>
    <n v="0"/>
  </r>
  <r>
    <x v="0"/>
    <x v="0"/>
    <m/>
    <x v="5"/>
    <x v="1"/>
    <s v="C"/>
    <x v="142"/>
    <x v="168"/>
    <d v="2019-01-01T00:00:00"/>
    <x v="83"/>
    <x v="1"/>
    <n v="0"/>
  </r>
  <r>
    <x v="0"/>
    <x v="3"/>
    <n v="2"/>
    <x v="6"/>
    <x v="2"/>
    <s v="P"/>
    <x v="121"/>
    <x v="169"/>
    <d v="2019-03-25T00:00:00"/>
    <x v="0"/>
    <x v="1"/>
    <n v="208093"/>
  </r>
  <r>
    <x v="0"/>
    <x v="3"/>
    <n v="2"/>
    <x v="6"/>
    <x v="2"/>
    <s v="P"/>
    <x v="121"/>
    <x v="139"/>
    <d v="2019-07-07T00:00:00"/>
    <x v="0"/>
    <x v="1"/>
    <n v="153332"/>
  </r>
  <r>
    <x v="0"/>
    <x v="0"/>
    <m/>
    <x v="5"/>
    <x v="1"/>
    <s v="C"/>
    <x v="143"/>
    <x v="170"/>
    <d v="2019-05-23T00:00:00"/>
    <x v="84"/>
    <x v="1"/>
    <n v="0"/>
  </r>
  <r>
    <x v="0"/>
    <x v="4"/>
    <m/>
    <x v="9"/>
    <x v="3"/>
    <s v="S"/>
    <x v="144"/>
    <x v="171"/>
    <d v="2019-03-08T00:00:00"/>
    <x v="0"/>
    <x v="1"/>
    <n v="0"/>
  </r>
  <r>
    <x v="0"/>
    <x v="4"/>
    <m/>
    <x v="5"/>
    <x v="1"/>
    <s v="H"/>
    <x v="145"/>
    <x v="172"/>
    <d v="2019-03-01T00:00:00"/>
    <x v="85"/>
    <x v="1"/>
    <n v="0"/>
  </r>
  <r>
    <x v="0"/>
    <x v="0"/>
    <m/>
    <x v="5"/>
    <x v="1"/>
    <s v="T"/>
    <x v="146"/>
    <x v="18"/>
    <d v="2019-04-09T00:00:00"/>
    <x v="86"/>
    <x v="1"/>
    <n v="0"/>
  </r>
  <r>
    <x v="0"/>
    <x v="2"/>
    <m/>
    <x v="3"/>
    <x v="1"/>
    <s v="N"/>
    <x v="147"/>
    <x v="173"/>
    <d v="2019-11-10T00:00:00"/>
    <x v="87"/>
    <x v="1"/>
    <n v="0"/>
  </r>
  <r>
    <x v="0"/>
    <x v="1"/>
    <n v="1"/>
    <x v="2"/>
    <x v="2"/>
    <s v="P"/>
    <x v="148"/>
    <x v="174"/>
    <d v="2019-01-03T00:00:00"/>
    <x v="0"/>
    <x v="1"/>
    <n v="49401"/>
  </r>
  <r>
    <x v="0"/>
    <x v="4"/>
    <m/>
    <x v="3"/>
    <x v="0"/>
    <s v="S"/>
    <x v="149"/>
    <x v="175"/>
    <d v="2019-01-12T00:00:00"/>
    <x v="0"/>
    <x v="15"/>
    <n v="0"/>
  </r>
  <r>
    <x v="0"/>
    <x v="3"/>
    <n v="13"/>
    <x v="5"/>
    <x v="2"/>
    <s v="M"/>
    <x v="150"/>
    <x v="176"/>
    <d v="2019-03-13T00:00:00"/>
    <x v="0"/>
    <x v="1"/>
    <n v="24072"/>
  </r>
  <r>
    <x v="0"/>
    <x v="2"/>
    <m/>
    <x v="4"/>
    <x v="1"/>
    <s v="T"/>
    <x v="151"/>
    <x v="177"/>
    <d v="2019-01-04T00:00:00"/>
    <x v="88"/>
    <x v="1"/>
    <n v="0"/>
  </r>
  <r>
    <x v="0"/>
    <x v="6"/>
    <n v="13"/>
    <x v="5"/>
    <x v="2"/>
    <s v="P"/>
    <x v="152"/>
    <x v="178"/>
    <d v="2019-06-12T00:00:00"/>
    <x v="0"/>
    <x v="1"/>
    <n v="10938"/>
  </r>
  <r>
    <x v="0"/>
    <x v="8"/>
    <n v="3"/>
    <x v="7"/>
    <x v="2"/>
    <s v="S"/>
    <x v="153"/>
    <x v="179"/>
    <d v="2019-07-15T00:00:00"/>
    <x v="0"/>
    <x v="1"/>
    <n v="2789"/>
  </r>
  <r>
    <x v="0"/>
    <x v="4"/>
    <m/>
    <x v="9"/>
    <x v="3"/>
    <s v="S"/>
    <x v="144"/>
    <x v="180"/>
    <d v="2019-10-22T00:00:00"/>
    <x v="0"/>
    <x v="1"/>
    <n v="0"/>
  </r>
  <r>
    <x v="0"/>
    <x v="1"/>
    <m/>
    <x v="1"/>
    <x v="1"/>
    <s v="G"/>
    <x v="154"/>
    <x v="181"/>
    <d v="2019-01-23T00:00:00"/>
    <x v="89"/>
    <x v="1"/>
    <n v="0"/>
  </r>
  <r>
    <x v="0"/>
    <x v="2"/>
    <m/>
    <x v="4"/>
    <x v="1"/>
    <s v="F"/>
    <x v="155"/>
    <x v="182"/>
    <d v="2019-11-01T00:00:00"/>
    <x v="90"/>
    <x v="1"/>
    <n v="0"/>
  </r>
  <r>
    <x v="0"/>
    <x v="0"/>
    <n v="13"/>
    <x v="5"/>
    <x v="2"/>
    <s v="H"/>
    <x v="156"/>
    <x v="77"/>
    <d v="2019-02-11T00:00:00"/>
    <x v="0"/>
    <x v="1"/>
    <n v="2187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EL-Group Mediclaim"/>
    <s v="OPP1900001042"/>
    <n v="3"/>
    <x v="0"/>
    <n v="8000000"/>
    <x v="0"/>
    <d v="2019-11-13T00:00:00"/>
    <x v="0"/>
    <s v="Ahmedabad"/>
    <x v="0"/>
    <x v="0"/>
    <x v="0"/>
    <s v="Group Medical"/>
    <x v="0"/>
  </r>
  <r>
    <s v="AL GPA"/>
    <s v="OPP1900001047"/>
    <n v="1"/>
    <x v="1"/>
    <n v="200000"/>
    <x v="1"/>
    <d v="2020-03-31T00:00:00"/>
    <x v="0"/>
    <s v="Ahmedabad"/>
    <x v="0"/>
    <x v="0"/>
    <x v="0"/>
    <s v="Group Personal Accident"/>
    <x v="0"/>
  </r>
  <r>
    <s v="BL - Marine STOP"/>
    <s v="OPP1900001048"/>
    <n v="1"/>
    <x v="1"/>
    <n v="0"/>
    <x v="2"/>
    <d v="2020-06-30T00:00:00"/>
    <x v="0"/>
    <s v="Ahmedabad"/>
    <x v="1"/>
    <x v="1"/>
    <x v="1"/>
    <s v="Charterers' Liability Policy"/>
    <x v="0"/>
  </r>
  <r>
    <s v="II-Marine"/>
    <s v="OPP1900001050"/>
    <n v="1"/>
    <x v="1"/>
    <n v="0"/>
    <x v="2"/>
    <d v="2020-03-31T00:00:00"/>
    <x v="0"/>
    <s v="Ahmedabad"/>
    <x v="1"/>
    <x v="1"/>
    <x v="1"/>
    <s v="Charterers' Liability Policy"/>
    <x v="0"/>
  </r>
  <r>
    <s v="PIL-Credit Insurance"/>
    <s v="OPP1900001051"/>
    <n v="1"/>
    <x v="1"/>
    <n v="1200000"/>
    <x v="2"/>
    <d v="2020-03-31T00:00:00"/>
    <x v="0"/>
    <s v="Ahmedabad"/>
    <x v="2"/>
    <x v="2"/>
    <x v="2"/>
    <s v="Trade Credit Insurance"/>
    <x v="0"/>
  </r>
  <r>
    <s v="PIL-CGL"/>
    <s v="OPP1900001052"/>
    <n v="1"/>
    <x v="1"/>
    <n v="0"/>
    <x v="2"/>
    <d v="2020-05-31T00:00:00"/>
    <x v="0"/>
    <s v="Ahmedabad"/>
    <x v="3"/>
    <x v="3"/>
    <x v="3"/>
    <s v="Commercial General Liability"/>
    <x v="0"/>
  </r>
  <r>
    <s v="PIL -Marine"/>
    <s v="OPP1900001053"/>
    <n v="1"/>
    <x v="1"/>
    <n v="0"/>
    <x v="2"/>
    <d v="2020-05-31T00:00:00"/>
    <x v="0"/>
    <s v="Ahmedabad"/>
    <x v="1"/>
    <x v="1"/>
    <x v="1"/>
    <s v="Charterers' Liability Policy"/>
    <x v="0"/>
  </r>
  <r>
    <s v="SGL- GMC"/>
    <s v="OPP1900001054"/>
    <n v="1"/>
    <x v="1"/>
    <n v="0"/>
    <x v="3"/>
    <d v="2020-06-30T00:00:00"/>
    <x v="0"/>
    <s v="Ahmedabad"/>
    <x v="0"/>
    <x v="0"/>
    <x v="0"/>
    <s v="Group Medical"/>
    <x v="0"/>
  </r>
  <r>
    <s v="Sandesh - Marine"/>
    <s v="OPP1900001055"/>
    <n v="1"/>
    <x v="1"/>
    <n v="0"/>
    <x v="2"/>
    <d v="2020-03-31T00:00:00"/>
    <x v="0"/>
    <s v="Ahmedabad"/>
    <x v="1"/>
    <x v="1"/>
    <x v="1"/>
    <s v="Charterers' Liability Policy"/>
    <x v="0"/>
  </r>
  <r>
    <s v="VS.-Marine"/>
    <s v="OPP1900001056"/>
    <n v="12"/>
    <x v="2"/>
    <n v="0"/>
    <x v="4"/>
    <d v="2020-03-31T00:00:00"/>
    <x v="0"/>
    <s v="Ahmedabad"/>
    <x v="1"/>
    <x v="1"/>
    <x v="1"/>
    <s v="Charterers' Liability Policy"/>
    <x v="0"/>
  </r>
  <r>
    <s v="II -  GMC"/>
    <s v="OPP1900001057"/>
    <n v="12"/>
    <x v="2"/>
    <n v="0"/>
    <x v="5"/>
    <d v="2020-03-31T00:00:00"/>
    <x v="0"/>
    <s v="Ahmedabad"/>
    <x v="0"/>
    <x v="0"/>
    <x v="0"/>
    <s v="Group Medical"/>
    <x v="0"/>
  </r>
  <r>
    <s v="II - GPA"/>
    <s v="OPP1900001058"/>
    <n v="12"/>
    <x v="2"/>
    <n v="0"/>
    <x v="6"/>
    <d v="2020-03-31T00:00:00"/>
    <x v="0"/>
    <s v="Ahmedabad"/>
    <x v="0"/>
    <x v="0"/>
    <x v="0"/>
    <s v="Group Personal Accident"/>
    <x v="0"/>
  </r>
  <r>
    <s v="G R -GMC"/>
    <s v="OPP1900001072"/>
    <n v="12"/>
    <x v="2"/>
    <n v="2000000"/>
    <x v="7"/>
    <d v="2020-05-31T00:00:00"/>
    <x v="0"/>
    <s v="Ahmedabad"/>
    <x v="0"/>
    <x v="0"/>
    <x v="0"/>
    <s v="Group Medical"/>
    <x v="0"/>
  </r>
  <r>
    <s v="DB- Cyber Liability"/>
    <s v="OPP1900001138"/>
    <n v="12"/>
    <x v="2"/>
    <n v="500000"/>
    <x v="5"/>
    <d v="2020-05-31T00:00:00"/>
    <x v="0"/>
    <s v="Ahmedabad"/>
    <x v="3"/>
    <x v="3"/>
    <x v="3"/>
    <s v="Cyber Liability Insurance"/>
    <x v="0"/>
  </r>
  <r>
    <s v="KB GMC"/>
    <s v="OPP1900001222"/>
    <n v="3"/>
    <x v="0"/>
    <n v="2500000"/>
    <x v="3"/>
    <d v="2019-12-01T00:00:00"/>
    <x v="0"/>
    <s v="Ahmedabad"/>
    <x v="0"/>
    <x v="0"/>
    <x v="0"/>
    <s v="Group Medical"/>
    <x v="0"/>
  </r>
  <r>
    <s v="EI- GMC"/>
    <s v="OPP1900001364"/>
    <n v="10"/>
    <x v="3"/>
    <n v="1400000"/>
    <x v="2"/>
    <d v="2019-12-09T00:00:00"/>
    <x v="0"/>
    <s v="Ahmedabad"/>
    <x v="0"/>
    <x v="0"/>
    <x v="0"/>
    <s v="Group Medical"/>
    <x v="0"/>
  </r>
  <r>
    <s v="CVP GMC"/>
    <s v="OPP1900001365"/>
    <n v="10"/>
    <x v="3"/>
    <n v="4500000"/>
    <x v="8"/>
    <d v="2019-12-11T00:00:00"/>
    <x v="0"/>
    <s v="Ahmedabad"/>
    <x v="0"/>
    <x v="2"/>
    <x v="2"/>
    <s v="Group Medical"/>
    <x v="0"/>
  </r>
  <r>
    <s v="Sin GMC"/>
    <s v="OPP1900001366"/>
    <n v="3"/>
    <x v="0"/>
    <n v="9500000"/>
    <x v="4"/>
    <d v="2019-09-30T00:00:00"/>
    <x v="1"/>
    <s v="Ahmedabad"/>
    <x v="0"/>
    <x v="0"/>
    <x v="0"/>
    <s v="Group Medical"/>
    <x v="1"/>
  </r>
  <r>
    <s v="FM-Group Mediclaim"/>
    <s v="OPP1900001390"/>
    <n v="10"/>
    <x v="3"/>
    <n v="4500000"/>
    <x v="9"/>
    <d v="2019-10-29T00:00:00"/>
    <x v="0"/>
    <s v="Ahmedabad"/>
    <x v="0"/>
    <x v="0"/>
    <x v="0"/>
    <s v="Group Medical"/>
    <x v="0"/>
  </r>
  <r>
    <s v="Stem GMC"/>
    <s v="OPP1900001391"/>
    <n v="3"/>
    <x v="0"/>
    <n v="0"/>
    <x v="2"/>
    <d v="2019-11-15T00:00:00"/>
    <x v="0"/>
    <s v="Ahmedabad"/>
    <x v="0"/>
    <x v="0"/>
    <x v="0"/>
    <s v="Group Medical"/>
    <x v="0"/>
  </r>
  <r>
    <s v="DS- Employees GMC"/>
    <s v="OPP1900001392"/>
    <n v="3"/>
    <x v="0"/>
    <n v="6000000"/>
    <x v="9"/>
    <d v="2019-12-01T00:00:00"/>
    <x v="0"/>
    <s v="Ahmedabad"/>
    <x v="0"/>
    <x v="0"/>
    <x v="0"/>
    <s v="Group Medical"/>
    <x v="0"/>
  </r>
  <r>
    <s v="BVGMC"/>
    <s v="OPP1900001393"/>
    <n v="10"/>
    <x v="3"/>
    <n v="600000"/>
    <x v="2"/>
    <d v="2019-11-30T00:00:00"/>
    <x v="0"/>
    <s v="Ahmedabad"/>
    <x v="4"/>
    <x v="0"/>
    <x v="0"/>
    <s v="Group Medical"/>
    <x v="0"/>
  </r>
  <r>
    <s v="BV GPA"/>
    <s v="OPP1900001394"/>
    <n v="10"/>
    <x v="3"/>
    <n v="210000"/>
    <x v="10"/>
    <d v="2019-11-30T00:00:00"/>
    <x v="0"/>
    <s v="Ahmedabad"/>
    <x v="4"/>
    <x v="0"/>
    <x v="0"/>
    <s v="Group Personal Accident"/>
    <x v="0"/>
  </r>
  <r>
    <s v="GL-CGL"/>
    <s v="OPP1900001655"/>
    <n v="10"/>
    <x v="3"/>
    <n v="300000"/>
    <x v="11"/>
    <d v="2019-09-30T00:00:00"/>
    <x v="1"/>
    <s v="Ahmedabad"/>
    <x v="3"/>
    <x v="3"/>
    <x v="3"/>
    <s v="Commercial General Liability"/>
    <x v="1"/>
  </r>
  <r>
    <s v="GL-Crime"/>
    <s v="OPP1900001656"/>
    <n v="10"/>
    <x v="3"/>
    <n v="300000"/>
    <x v="11"/>
    <d v="2019-09-30T00:00:00"/>
    <x v="1"/>
    <s v="Ahmedabad"/>
    <x v="3"/>
    <x v="3"/>
    <x v="3"/>
    <s v="Commercial Crime Insurance"/>
    <x v="1"/>
  </r>
  <r>
    <s v="OP-GMC"/>
    <s v="OPP1900001803"/>
    <n v="10"/>
    <x v="3"/>
    <n v="5000000"/>
    <x v="12"/>
    <d v="2019-11-30T00:00:00"/>
    <x v="0"/>
    <s v="Ahmedabad"/>
    <x v="0"/>
    <x v="0"/>
    <x v="0"/>
    <s v="Group Medical"/>
    <x v="0"/>
  </r>
  <r>
    <s v="Marine"/>
    <s v="OPP1900001843"/>
    <n v="3"/>
    <x v="0"/>
    <n v="0"/>
    <x v="2"/>
    <d v="2019-10-31T00:00:00"/>
    <x v="1"/>
    <s v="Ahmedabad"/>
    <x v="1"/>
    <x v="1"/>
    <x v="4"/>
    <s v="Marine Combo policy ( EXIM +Inland)"/>
    <x v="1"/>
  </r>
  <r>
    <s v="ITNL - IAR (Operational Roads)"/>
    <s v="OPP1900001906"/>
    <n v="12"/>
    <x v="2"/>
    <n v="90000000"/>
    <x v="4"/>
    <d v="2020-08-31T00:00:00"/>
    <x v="0"/>
    <s v="Ahmedabad"/>
    <x v="5"/>
    <x v="4"/>
    <x v="5"/>
    <s v="Industrial All Risks"/>
    <x v="0"/>
  </r>
  <r>
    <s v="Maine Open"/>
    <s v="OPP1900001923"/>
    <n v="3"/>
    <x v="0"/>
    <n v="0"/>
    <x v="13"/>
    <d v="2019-09-30T00:00:00"/>
    <x v="2"/>
    <s v="Ahmedabad"/>
    <x v="1"/>
    <x v="1"/>
    <x v="4"/>
    <s v="Marine Cargo"/>
    <x v="1"/>
  </r>
  <r>
    <s v="BD PDBI"/>
    <s v="OPP1900001937"/>
    <n v="6"/>
    <x v="4"/>
    <n v="0"/>
    <x v="14"/>
    <d v="2020-03-31T00:00:00"/>
    <x v="0"/>
    <s v="Ahmedabad"/>
    <x v="5"/>
    <x v="4"/>
    <x v="5"/>
    <s v="Fire &amp;amp; Special Perils"/>
    <x v="0"/>
  </r>
  <r>
    <s v="CI-CAR/EAR Policy"/>
    <s v="OPP1900001938"/>
    <n v="6"/>
    <x v="4"/>
    <n v="300000"/>
    <x v="1"/>
    <d v="2020-03-31T00:00:00"/>
    <x v="0"/>
    <s v="Ahmedabad"/>
    <x v="6"/>
    <x v="5"/>
    <x v="6"/>
    <s v="Contractors All Risk"/>
    <x v="0"/>
  </r>
  <r>
    <s v="Sandesh - PDBI"/>
    <s v="OPP1900001939"/>
    <n v="6"/>
    <x v="4"/>
    <n v="0"/>
    <x v="4"/>
    <d v="2020-03-31T00:00:00"/>
    <x v="0"/>
    <s v="Ahmedabad"/>
    <x v="5"/>
    <x v="4"/>
    <x v="5"/>
    <s v="Fire &amp;amp; Special Perils"/>
    <x v="0"/>
  </r>
  <r>
    <s v="VS-PDBI"/>
    <s v="OPP1900001940"/>
    <n v="6"/>
    <x v="4"/>
    <n v="300000"/>
    <x v="14"/>
    <d v="2020-03-31T00:00:00"/>
    <x v="0"/>
    <s v="Ahmedabad"/>
    <x v="5"/>
    <x v="4"/>
    <x v="5"/>
    <s v="Fire &amp;amp; Special Perils"/>
    <x v="0"/>
  </r>
  <r>
    <s v="ag - Property Insurance"/>
    <s v="OPP1900001941"/>
    <n v="6"/>
    <x v="4"/>
    <n v="1000000"/>
    <x v="2"/>
    <d v="2020-07-31T00:00:00"/>
    <x v="0"/>
    <s v="Ahmedabad"/>
    <x v="5"/>
    <x v="4"/>
    <x v="5"/>
    <s v="Fire &amp;amp; Special Perils"/>
    <x v="0"/>
  </r>
  <r>
    <s v="BE-Mega policy"/>
    <s v="OPP1900001942"/>
    <n v="6"/>
    <x v="4"/>
    <n v="0"/>
    <x v="9"/>
    <d v="2020-06-30T00:00:00"/>
    <x v="0"/>
    <s v="Ahmedabad"/>
    <x v="5"/>
    <x v="4"/>
    <x v="5"/>
    <s v="Fire &amp;amp; Special Perils"/>
    <x v="0"/>
  </r>
  <r>
    <s v="BC - PDBI"/>
    <s v="OPP1900001943"/>
    <n v="6"/>
    <x v="4"/>
    <n v="0"/>
    <x v="4"/>
    <d v="2020-06-30T00:00:00"/>
    <x v="0"/>
    <s v="Ahmedabad"/>
    <x v="5"/>
    <x v="4"/>
    <x v="5"/>
    <s v="Fire &amp;amp; Special Perils"/>
    <x v="0"/>
  </r>
  <r>
    <s v="CP-PDBI"/>
    <s v="OPP1900001944"/>
    <n v="6"/>
    <x v="4"/>
    <n v="0"/>
    <x v="4"/>
    <d v="2020-06-30T00:00:00"/>
    <x v="0"/>
    <s v="Ahmedabad"/>
    <x v="5"/>
    <x v="4"/>
    <x v="5"/>
    <s v="Fire &amp;amp; Special Perils"/>
    <x v="0"/>
  </r>
  <r>
    <s v="DB -Mega Policy"/>
    <s v="OPP1900001945"/>
    <n v="6"/>
    <x v="4"/>
    <n v="0"/>
    <x v="0"/>
    <d v="2020-06-30T00:00:00"/>
    <x v="0"/>
    <s v="Ahmedabad"/>
    <x v="5"/>
    <x v="4"/>
    <x v="5"/>
    <s v="Fire &amp;amp; Special Perils"/>
    <x v="0"/>
  </r>
  <r>
    <s v="DB -Terrorism Policy"/>
    <s v="OPP1900001946"/>
    <n v="12"/>
    <x v="2"/>
    <n v="0"/>
    <x v="9"/>
    <d v="2020-06-30T00:00:00"/>
    <x v="0"/>
    <s v="Ahmedabad"/>
    <x v="7"/>
    <x v="6"/>
    <x v="7"/>
    <s v="SABOTAGE &amp;amp; TERRORISM &amp;amp; Political Violence"/>
    <x v="0"/>
  </r>
  <r>
    <s v="KG-CAR"/>
    <s v="OPP1900001947"/>
    <n v="12"/>
    <x v="2"/>
    <n v="500000"/>
    <x v="14"/>
    <d v="2019-12-31T00:00:00"/>
    <x v="0"/>
    <s v="Ahmedabad"/>
    <x v="6"/>
    <x v="5"/>
    <x v="6"/>
    <s v="Contractors All Risk"/>
    <x v="0"/>
  </r>
  <r>
    <s v="G R -CAR"/>
    <s v="OPP1900001950"/>
    <n v="12"/>
    <x v="2"/>
    <n v="1000000"/>
    <x v="2"/>
    <d v="2019-09-30T00:00:00"/>
    <x v="0"/>
    <s v="Ahmedabad"/>
    <x v="6"/>
    <x v="5"/>
    <x v="6"/>
    <s v="Contractors All Risk"/>
    <x v="0"/>
  </r>
  <r>
    <s v="SI-CAR"/>
    <s v="OPP1900001975"/>
    <n v="10"/>
    <x v="3"/>
    <n v="500000"/>
    <x v="15"/>
    <d v="2019-09-30T00:00:00"/>
    <x v="0"/>
    <s v="Ahmedabad"/>
    <x v="6"/>
    <x v="5"/>
    <x v="6"/>
    <s v="Contractors All Risk"/>
    <x v="0"/>
  </r>
  <r>
    <s v="GRTC-CAR"/>
    <s v="OPP1900001976"/>
    <n v="10"/>
    <x v="3"/>
    <n v="300000"/>
    <x v="16"/>
    <d v="2019-09-30T00:00:00"/>
    <x v="0"/>
    <s v="Ahmedabad"/>
    <x v="6"/>
    <x v="5"/>
    <x v="6"/>
    <s v="Contractors All Risk"/>
    <x v="0"/>
  </r>
  <r>
    <s v="PDBI"/>
    <s v="OPP1900002004"/>
    <n v="3"/>
    <x v="0"/>
    <n v="700000"/>
    <x v="2"/>
    <d v="2019-12-31T00:00:00"/>
    <x v="0"/>
    <s v="Ahmedabad"/>
    <x v="5"/>
    <x v="4"/>
    <x v="5"/>
    <s v="Fire &amp;amp; Special Perils"/>
    <x v="0"/>
  </r>
  <r>
    <s v="Infra-CAR"/>
    <s v="OPP1900002039"/>
    <n v="10"/>
    <x v="3"/>
    <n v="800000"/>
    <x v="14"/>
    <d v="2019-09-30T00:00:00"/>
    <x v="0"/>
    <s v="Ahmedabad"/>
    <x v="6"/>
    <x v="5"/>
    <x v="6"/>
    <s v="Contractors All Risk"/>
    <x v="0"/>
  </r>
  <r>
    <s v="Fire"/>
    <s v="OPP1900002070"/>
    <n v="3"/>
    <x v="0"/>
    <n v="0"/>
    <x v="17"/>
    <d v="2019-10-01T00:00:00"/>
    <x v="1"/>
    <s v="Ahmedabad"/>
    <x v="5"/>
    <x v="4"/>
    <x v="5"/>
    <s v="Fire &amp;amp; Special Perils"/>
    <x v="1"/>
  </r>
  <r>
    <s v="PI(Operational Road)"/>
    <s v="OPP1900002092"/>
    <n v="12"/>
    <x v="2"/>
    <n v="1000000"/>
    <x v="2"/>
    <d v="2019-12-31T00:00:00"/>
    <x v="0"/>
    <s v="Ahmedabad"/>
    <x v="5"/>
    <x v="4"/>
    <x v="5"/>
    <s v="Fire &amp;amp; Special Perils"/>
    <x v="0"/>
  </r>
  <r>
    <s v="SFSP"/>
    <s v="OPP1900002098"/>
    <n v="3"/>
    <x v="0"/>
    <n v="0"/>
    <x v="14"/>
    <d v="2019-09-30T00:00:00"/>
    <x v="2"/>
    <s v="Ahmedabad"/>
    <x v="5"/>
    <x v="4"/>
    <x v="5"/>
    <s v="Fire &amp;amp; Special Perils"/>
    <x v="1"/>
  </r>
  <r>
    <s v="VS.-D &amp; O"/>
    <s v="OPP1900002104"/>
    <n v="12"/>
    <x v="2"/>
    <n v="0"/>
    <x v="14"/>
    <d v="2020-03-31T00:00:00"/>
    <x v="0"/>
    <s v="Ahmedabad"/>
    <x v="3"/>
    <x v="3"/>
    <x v="3"/>
    <s v="Director &amp;amp; Officers / Management  Liabilit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86973-AFC8-42A4-93EB-B2EB2F4532EA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41:C51" firstHeaderRow="1" firstDataRow="1" firstDataCol="1"/>
  <pivotFields count="8">
    <pivotField showAll="0"/>
    <pivotField axis="axisRow" showAll="0">
      <items count="10">
        <item x="0"/>
        <item x="2"/>
        <item x="4"/>
        <item x="3"/>
        <item x="6"/>
        <item x="8"/>
        <item x="7"/>
        <item x="5"/>
        <item x="1"/>
        <item t="default"/>
      </items>
    </pivotField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eeting_date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FDFAF-EECC-4E79-90DB-9DE16751D661}" name="PivotTable2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137:D141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dataField="1" showAll="0"/>
    <pivotField numFmtId="14" showAll="0"/>
    <pivotField axis="axisPage" showAll="0">
      <items count="4">
        <item x="1"/>
        <item x="2"/>
        <item x="0"/>
        <item t="default"/>
      </items>
    </pivotField>
    <pivotField showAll="0"/>
    <pivotField axis="axisRow" showAll="0" measureFilter="1">
      <items count="9">
        <item x="6"/>
        <item x="7"/>
        <item x="4"/>
        <item x="0"/>
        <item x="3"/>
        <item x="1"/>
        <item x="5"/>
        <item x="2"/>
        <item t="default"/>
      </items>
    </pivotField>
    <pivotField showAll="0"/>
    <pivotField showAll="0"/>
    <pivotField showAll="0"/>
    <pivotField showAll="0"/>
  </pivotFields>
  <rowFields count="1">
    <field x="9"/>
  </rowFields>
  <rowItems count="4">
    <i>
      <x v="3"/>
    </i>
    <i>
      <x v="5"/>
    </i>
    <i>
      <x v="6"/>
    </i>
    <i t="grand">
      <x/>
    </i>
  </rowItems>
  <colItems count="1">
    <i/>
  </colItems>
  <pageFields count="1">
    <pageField fld="7" hier="-1"/>
  </pageFields>
  <dataFields count="1">
    <dataField name="Sum of revenue_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850FA-9C75-474E-A63A-9E68DBAC73A5}" name="PivotTable2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H2:I5" firstHeaderRow="1" firstDataRow="1" firstDataCol="1"/>
  <pivotFields count="12"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Amount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BD104-5060-4A93-BEFB-E4324EF55DE7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E2:F5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numFmtId="14"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Amount" fld="6" baseField="0" baseItem="0"/>
  </dataFields>
  <formats count="3">
    <format dxfId="5">
      <pivotArea collapsedLevelsAreSubtotals="1" fieldPosition="0">
        <references count="1">
          <reference field="5" count="1">
            <x v="0"/>
          </reference>
        </references>
      </pivotArea>
    </format>
    <format dxfId="4">
      <pivotArea collapsedLevelsAreSubtotals="1" fieldPosition="0">
        <references count="1">
          <reference field="5" count="1">
            <x v="1"/>
          </reference>
        </references>
      </pivotArea>
    </format>
    <format dxfId="3">
      <pivotArea collapsedLevelsAreSubtotals="1" fieldPosition="0">
        <references count="1">
          <reference field="5" count="1">
            <x v="2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1D45B-0C35-4EA5-B846-81B435992354}" name="PivotTable1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9:H7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pen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C8E19-8116-4315-8329-28DE777B3A5D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E41:F44" firstHeaderRow="1" firstDataRow="1" firstDataCol="1"/>
  <pivotFields count="8">
    <pivotField showAll="0"/>
    <pivotField showAll="0"/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7"/>
  </rowFields>
  <rowItems count="3">
    <i>
      <x v="1"/>
    </i>
    <i>
      <x v="2"/>
    </i>
    <i t="grand">
      <x/>
    </i>
  </rowItems>
  <colItems count="1">
    <i/>
  </colItems>
  <dataFields count="1">
    <dataField name="Count of meeting_date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5C8FD-BD64-43D9-9377-7B83E62E43EF}" name="PivotTable1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2:B86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axis="axisPage" multipleItemSelectionAllowed="1" showAll="0">
      <items count="4">
        <item h="1" x="1"/>
        <item x="2"/>
        <item x="0"/>
        <item t="default"/>
      </items>
    </pivotField>
    <pivotField showAll="0"/>
    <pivotField axis="axisRow" showAll="0" measureFilter="1">
      <items count="9">
        <item x="6"/>
        <item x="7"/>
        <item x="4"/>
        <item x="0"/>
        <item x="3"/>
        <item x="1"/>
        <item x="5"/>
        <item x="2"/>
        <item t="default"/>
      </items>
    </pivotField>
    <pivotField showAll="0"/>
    <pivotField showAll="0"/>
    <pivotField showAll="0"/>
    <pivotField showAll="0"/>
  </pivotFields>
  <rowFields count="1">
    <field x="9"/>
  </rowFields>
  <rowItems count="4">
    <i>
      <x v="3"/>
    </i>
    <i>
      <x v="5"/>
    </i>
    <i>
      <x v="6"/>
    </i>
    <i t="grand">
      <x/>
    </i>
  </rowItems>
  <colItems count="1">
    <i/>
  </colItems>
  <pageFields count="1">
    <pageField fld="7" hier="-1"/>
  </pageFields>
  <dataFields count="1">
    <dataField name="Sum of revenue_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D3499-879F-42DC-BADB-838C57474BFB}" name="PivotTable1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B120:C128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ccount Executive" fld="3" subtotal="count" baseField="0" baseItem="0"/>
  </dataFields>
  <chartFormats count="2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1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1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1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1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97FA2-45AC-437B-8A57-324B7EE175D0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2:B5" firstHeaderRow="1" firstDataRow="1" firstDataCol="1"/>
  <pivotFields count="14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Amount" fld="5" baseField="0" baseItem="0"/>
  </dataFields>
  <formats count="3">
    <format dxfId="2">
      <pivotArea collapsedLevelsAreSubtotals="1" fieldPosition="0">
        <references count="1">
          <reference field="4" count="1">
            <x v="0"/>
          </reference>
        </references>
      </pivotArea>
    </format>
    <format dxfId="1">
      <pivotArea collapsedLevelsAreSubtotals="1" fieldPosition="0">
        <references count="1">
          <reference field="4" count="1">
            <x v="1"/>
          </reference>
        </references>
      </pivotArea>
    </format>
    <format dxfId="0">
      <pivotArea collapsedLevelsAreSubtotals="1" fieldPosition="0">
        <references count="1">
          <reference field="4" count="1">
            <x v="2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65C95-21F9-43C0-ADB3-0499C7C6F3AA}" name="PivotTable2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152:F164" firstHeaderRow="0" firstDataRow="1" firstDataCol="1"/>
  <pivotFields count="12">
    <pivotField showAll="0"/>
    <pivotField showAll="0"/>
    <pivotField showAll="0"/>
    <pivotField axis="axisRow" showAll="0">
      <items count="12">
        <item x="6"/>
        <item x="7"/>
        <item x="4"/>
        <item x="1"/>
        <item x="8"/>
        <item x="10"/>
        <item x="0"/>
        <item x="3"/>
        <item x="9"/>
        <item x="5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4" showAll="0"/>
    <pivotField dataField="1" showAll="0"/>
    <pivotField dataField="1" showAll="0"/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voice Renewal" fld="9" baseField="0" baseItem="0"/>
    <dataField name="Sum of Invoice New" fld="10" baseField="0" baseItem="0"/>
    <dataField name="Sum of Invoice Cross sell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7A298-E319-4589-A529-4E20EAD1F8FB}" name="PivotTable3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51:F55" firstHeaderRow="1" firstDataRow="1" firstDataCol="1"/>
  <pivotFields count="12"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3FE1E-A171-4A13-A476-C9D5D45120A3}" name="PivotTable2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103:C113" firstHeaderRow="1" firstDataRow="1" firstDataCol="1"/>
  <pivotFields count="8">
    <pivotField showAll="0"/>
    <pivotField axis="axisRow" showAll="0">
      <items count="10">
        <item x="0"/>
        <item x="2"/>
        <item x="4"/>
        <item x="3"/>
        <item x="6"/>
        <item x="8"/>
        <item x="7"/>
        <item x="5"/>
        <item x="1"/>
        <item t="default"/>
      </items>
    </pivotField>
    <pivotField showAll="0"/>
    <pivotField showAll="0"/>
    <pivotField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/>
    <pivotField showAll="0" defaultSubtotal="0"/>
    <pivotField dataField="1" showAll="0" defaultSubtotal="0">
      <items count="4">
        <item x="0"/>
        <item x="1"/>
        <item x="2"/>
        <item x="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Years (meeting_date)" fld="7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093366-9069-4A1D-B7C3-C6109B250E2A}" name="Table1" displayName="Table1" ref="A1:T962" totalsRowShown="0" headerRowDxfId="44">
  <autoFilter ref="A1:T962" xr:uid="{2F093366-9069-4A1D-B7C3-C6109B250E2A}"/>
  <tableColumns count="20">
    <tableColumn id="1" xr3:uid="{46C914CD-826C-43BB-ACC0-A589012FC667}" name="client_name"/>
    <tableColumn id="2" xr3:uid="{B0F3746D-B8E4-4958-9541-F9D84E03D5FC}" name="policy_number"/>
    <tableColumn id="3" xr3:uid="{2EE6D3F0-048F-42D2-ADB8-10BEB4675589}" name="policy_status"/>
    <tableColumn id="4" xr3:uid="{0FEE08F0-52E4-41B0-A537-45A9D2869DE7}" name="policy_start_date" dataDxfId="43"/>
    <tableColumn id="5" xr3:uid="{3F7989D8-2672-4BD2-A4F4-E269E7243C2F}" name="policy_end_date" dataDxfId="42"/>
    <tableColumn id="6" xr3:uid="{015344F8-0857-429D-B40C-84C93F95A940}" name="product_group"/>
    <tableColumn id="7" xr3:uid="{6CE6F997-8EA6-49E1-A838-739D0D4E19BA}" name="Account Exe ID"/>
    <tableColumn id="8" xr3:uid="{3C913DF9-81B3-493F-9794-6C64D243C385}" name="Exe Name"/>
    <tableColumn id="9" xr3:uid="{99352E09-F8C3-4C77-9E39-BD6D659696DA}" name="branch_name"/>
    <tableColumn id="10" xr3:uid="{9AE3DB5A-05E6-4C24-9BE8-CA5B309802A2}" name="solution_group"/>
    <tableColumn id="11" xr3:uid="{98B9B033-7477-4926-A615-DFA3D593E900}" name="income_class"/>
    <tableColumn id="12" xr3:uid="{310A6D63-7765-4382-8958-6878AC5DA13F}" name="Amount"/>
    <tableColumn id="13" xr3:uid="{1CDFD237-25EE-4BB8-8D69-2F91B55E4909}" name="income_due_date" dataDxfId="41"/>
    <tableColumn id="14" xr3:uid="{D4DC5776-4906-43C5-8655-12FD43920556}" name="revenue_transaction_type"/>
    <tableColumn id="15" xr3:uid="{3A64814E-6C7D-4BC3-A370-3CA3AF454038}" name="renewal_status"/>
    <tableColumn id="16" xr3:uid="{3050156E-F051-4C36-84F0-604F9D8D4D10}" name="lapse_reason"/>
    <tableColumn id="17" xr3:uid="{89FA958F-D00E-4E51-81F6-0C3557B773DD}" name="last_updated_date" dataDxfId="40"/>
    <tableColumn id="18" xr3:uid="{66588D31-49F8-48C1-889C-A45817CAE562}" name="Brokerage Renewal">
      <calculatedColumnFormula>IF(K2="Renewal",L2,0)</calculatedColumnFormula>
    </tableColumn>
    <tableColumn id="19" xr3:uid="{8E531D76-B902-4E56-90A5-AFFF4FF3AF1B}" name="Brokerage New">
      <calculatedColumnFormula>IF(K2="New",L2,0)</calculatedColumnFormula>
    </tableColumn>
    <tableColumn id="20" xr3:uid="{96873E5D-BB54-46DB-8371-893513D3CC4A}" name="Brokerage Cross Sell">
      <calculatedColumnFormula>IF(K2="Cross sell",L2,0)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B51B9A-D3B9-4160-A4B0-9F32EE6EEB68}" name="Table2" displayName="Table2" ref="A1:L10" totalsRowShown="0" headerRowDxfId="39">
  <autoFilter ref="A1:L10" xr:uid="{ADB51B9A-D3B9-4160-A4B0-9F32EE6EEB68}"/>
  <tableColumns count="12">
    <tableColumn id="1" xr3:uid="{938D9DAF-6890-48D9-B9B4-70E9306A0040}" name="client_name"/>
    <tableColumn id="2" xr3:uid="{9894D7B9-E898-4A40-AD41-C547329BE342}" name="branch_name"/>
    <tableColumn id="3" xr3:uid="{29B8A1F6-DCC6-4102-8F7F-D50ECD3152EB}" name="solution_group"/>
    <tableColumn id="4" xr3:uid="{350BDC30-568B-4147-A765-8109202380DC}" name="Account Exe ID"/>
    <tableColumn id="5" xr3:uid="{62DCF7AA-17BA-44B7-9A59-ABC0C199B72C}" name="Account Executive"/>
    <tableColumn id="6" xr3:uid="{C023BF46-A223-43B9-925A-ED3ED3DA471B}" name="income_class"/>
    <tableColumn id="7" xr3:uid="{D4FAEA23-642D-4268-B993-219DD9D4DC67}" name="Amount"/>
    <tableColumn id="8" xr3:uid="{C08896D8-87D8-4D4F-9D29-F092D2B3C766}" name="income_due_date" dataDxfId="38"/>
    <tableColumn id="9" xr3:uid="{C86A826C-A37D-4EF5-AF63-A700BA1A726B}" name="revenue_transaction_type"/>
    <tableColumn id="10" xr3:uid="{FDFDA6E4-B5D0-4320-98FC-7C8B3F19A345}" name="Fees Renewal" dataDxfId="37">
      <calculatedColumnFormula>IF(Table2[[#This Row],[income_class]]="Renewal",Table2[[#This Row],[Amount]],0)</calculatedColumnFormula>
    </tableColumn>
    <tableColumn id="11" xr3:uid="{8BD3937E-BE9D-4CA6-BCFC-718BBDB6C4BF}" name="Fees New" dataDxfId="36">
      <calculatedColumnFormula>IF(Table2[[#This Row],[income_class]]="New",Table2[[#This Row],[Amount]],0)</calculatedColumnFormula>
    </tableColumn>
    <tableColumn id="12" xr3:uid="{BCD3E5F4-6643-4A4F-976A-7941AECAA36F}" name="Fees Cross sell" dataDxfId="35">
      <calculatedColumnFormula>IF(Table2[[#This Row],[income_class]]="Cross sell",Table2[[#This Row],[Amount]],0)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777F7B-D6EC-4BB1-9EB4-A255397B29DA}" name="Table3" displayName="Table3" ref="A1:H11" totalsRowShown="0" headerRowDxfId="34" headerRowBorderDxfId="33" tableBorderDxfId="32" totalsRowBorderDxfId="31">
  <autoFilter ref="A1:H11" xr:uid="{43777F7B-D6EC-4BB1-9EB4-A255397B29DA}"/>
  <tableColumns count="8">
    <tableColumn id="1" xr3:uid="{AE8CB3F0-40FD-412E-B542-51C7CF13A692}" name="Branch" dataDxfId="30" totalsRowDxfId="29"/>
    <tableColumn id="2" xr3:uid="{D1DBBB45-50A4-4E44-883C-15801A0B12D0}" name="Account Exe ID" dataDxfId="28" totalsRowDxfId="27"/>
    <tableColumn id="3" xr3:uid="{E3E33DC1-3D34-408F-B74A-2F5C24589C96}" name="Employee Name" dataDxfId="26" totalsRowDxfId="25"/>
    <tableColumn id="4" xr3:uid="{4F5DF7F0-E48A-4AB6-9772-1247370DFE9A}" name="New Role2" dataDxfId="24" totalsRowDxfId="23"/>
    <tableColumn id="5" xr3:uid="{DBADC68C-15B1-4963-A3C8-90B40F12C11D}" name="New Budget" dataDxfId="22" totalsRowDxfId="21"/>
    <tableColumn id="6" xr3:uid="{28EAB98C-021E-4F21-A83E-A956EE46DEED}" name="Cross sell bugdet" dataDxfId="20" totalsRowDxfId="19"/>
    <tableColumn id="7" xr3:uid="{C4DE0774-B7E1-4DC2-96BD-F3EF66230B72}" name="Renewal Budget" dataDxfId="18" totalsRowDxfId="17"/>
    <tableColumn id="9" xr3:uid="{25868395-93B8-4D77-8CA1-6E0713951E02}" name="Target Budget" dataDxfId="16">
      <calculatedColumnFormula>SUM(Table3[[#This Row],[New Budget]],Table3[[#This Row],[Cross sell bugdet]],Table3[[#This Row],[Renewal Budget]])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AD7E8E-31D8-44AA-A889-9451634984A7}" name="Table4" displayName="Table4" ref="A1:L205" totalsRowShown="0" headerRowDxfId="15">
  <autoFilter ref="A1:L205" xr:uid="{71AD7E8E-31D8-44AA-A889-9451634984A7}"/>
  <tableColumns count="12">
    <tableColumn id="1" xr3:uid="{C07FE508-A1B9-4E72-BC03-7E14F6E74CD6}" name="branch_name"/>
    <tableColumn id="2" xr3:uid="{EC1E62BA-8D11-4306-9724-ECFD0B1D3162}" name="solution_group"/>
    <tableColumn id="3" xr3:uid="{112ABFB5-EDBC-49EB-A884-FD6144BB5988}" name="Account Exe ID"/>
    <tableColumn id="4" xr3:uid="{E9D0EB28-DFB4-436B-BB97-812EFE6DD139}" name="Account Executive"/>
    <tableColumn id="5" xr3:uid="{E22DF481-271C-4DEF-8259-2D2EEA657F6D}" name="income_class"/>
    <tableColumn id="6" xr3:uid="{1D04D1ED-F5A0-4F3F-8F63-7C2FCCA02A68}" name="client_name"/>
    <tableColumn id="7" xr3:uid="{73FCA315-AA49-49EC-8CDC-7E6F5AA56012}" name="policy_number"/>
    <tableColumn id="8" xr3:uid="{E0CA6B05-28ED-4D26-8F3A-384444F021B6}" name="Amount"/>
    <tableColumn id="9" xr3:uid="{90EA649C-734F-4525-8BE9-9F3612AF9D31}" name="income_due_date" dataDxfId="14"/>
    <tableColumn id="10" xr3:uid="{4413DB58-B080-4153-B385-F5AEF78DDBE8}" name="Invoice Renewal" dataDxfId="13">
      <calculatedColumnFormula>IF(Table4[[#This Row],[income_class]]="Renewal",Table4[[#This Row],[Amount]],0)</calculatedColumnFormula>
    </tableColumn>
    <tableColumn id="11" xr3:uid="{584317E5-4985-4B4F-B0F1-1AE3C625FB9B}" name="Invoice New" dataDxfId="12">
      <calculatedColumnFormula>IF(Table4[[#This Row],[income_class]]="New",Table4[[#This Row],[Amount]],0)</calculatedColumnFormula>
    </tableColumn>
    <tableColumn id="12" xr3:uid="{94EECE2E-4E2A-4219-A752-1134EBA183C9}" name="Invoice Cross sell" dataDxfId="11">
      <calculatedColumnFormula>IF(Table4[[#This Row],[income_class]]="Cross sell",Table4[[#This Row],[Amount]],0)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8DF694-8CC2-4A05-B87D-7D0D2F7556B2}" name="Table5" displayName="Table5" ref="A1:E35" totalsRowShown="0" headerRowDxfId="10">
  <autoFilter ref="A1:E35" xr:uid="{C58DF694-8CC2-4A05-B87D-7D0D2F7556B2}"/>
  <tableColumns count="5">
    <tableColumn id="1" xr3:uid="{017C2A9E-B3D5-4CC1-B666-5DFBAFEB1707}" name="Account Exe ID"/>
    <tableColumn id="2" xr3:uid="{1A71ACF4-DF33-4C3B-AE57-B8BF39988B1D}" name="Account Executive"/>
    <tableColumn id="3" xr3:uid="{3EC3A469-260E-45D4-BB73-F1365155DE83}" name="branch_name"/>
    <tableColumn id="4" xr3:uid="{F1A55216-F3AF-470B-8D72-A70542C475CF}" name="global_attendees"/>
    <tableColumn id="5" xr3:uid="{3F51D8E0-3BD0-4BEB-BD9D-7486BA4A4571}" name="meeting_date" dataDxfId="9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427141-E6FE-4279-85FC-AC58C6E10F40}" name="Table6" displayName="Table6" ref="A1:N50" totalsRowShown="0" headerRowDxfId="8">
  <autoFilter ref="A1:N50" xr:uid="{16427141-E6FE-4279-85FC-AC58C6E10F40}"/>
  <tableColumns count="14">
    <tableColumn id="1" xr3:uid="{D743C460-D29C-4E2C-8DAD-DB93B9B5008B}" name="opportunity_name"/>
    <tableColumn id="2" xr3:uid="{0DCB3114-ED70-4D40-A157-C366EDE0CD92}" name="opportunity_id"/>
    <tableColumn id="3" xr3:uid="{1DA55C7F-8724-43E8-B704-E252024EDE18}" name="Account Exe Id"/>
    <tableColumn id="4" xr3:uid="{20603E5F-B53A-4ACB-A109-5A2368FEFD0D}" name="Account Executive"/>
    <tableColumn id="5" xr3:uid="{A568278E-10CB-44EC-8F84-CB669C7E30F2}" name="premium_amount"/>
    <tableColumn id="6" xr3:uid="{A93F8F82-3799-4B2B-95B5-ABE4C421AA31}" name="revenue_amount"/>
    <tableColumn id="7" xr3:uid="{2A02A112-AAFC-4690-998A-AAE655A9146B}" name="closing_date" dataDxfId="7"/>
    <tableColumn id="8" xr3:uid="{2A8A0815-2ED6-46AD-B8E4-A2C992A94313}" name="stage"/>
    <tableColumn id="9" xr3:uid="{288CBB42-233C-44F4-96F0-58B520CA34D6}" name="branch"/>
    <tableColumn id="10" xr3:uid="{B13BBE55-3C86-4B5B-9B07-5BCD5FD6A717}" name="specialty"/>
    <tableColumn id="11" xr3:uid="{088388CD-D8E8-48B4-8FAF-17E276A9B41B}" name="product_group"/>
    <tableColumn id="12" xr3:uid="{C9314C63-9C97-4362-9F0B-C96E3A982015}" name="product_sub_group"/>
    <tableColumn id="13" xr3:uid="{740470CE-E070-451F-9481-110DF8754A91}" name="risk_details"/>
    <tableColumn id="14" xr3:uid="{29C9CD0E-D050-4880-ABE8-91DB30755599}" name="Open" dataDxfId="6">
      <calculatedColumnFormula>IF(OR(Table6[[#This Row],[stage]]="Qualify Opportunity",Table6[[#This Row],[stage]]="Proposal Solution"),"Open"," 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11E8-0838-4A7D-BF28-2CFA1A196ABF}">
  <dimension ref="A1:T962"/>
  <sheetViews>
    <sheetView topLeftCell="I732" workbookViewId="0">
      <selection activeCell="U7" sqref="U7"/>
    </sheetView>
  </sheetViews>
  <sheetFormatPr defaultRowHeight="14.4" x14ac:dyDescent="0.3"/>
  <cols>
    <col min="1" max="1" width="13.21875" customWidth="1"/>
    <col min="2" max="2" width="15.5546875" customWidth="1"/>
    <col min="3" max="3" width="13.88671875" customWidth="1"/>
    <col min="4" max="4" width="17.44140625" customWidth="1"/>
    <col min="5" max="5" width="16.88671875" customWidth="1"/>
    <col min="6" max="6" width="15.5546875" customWidth="1"/>
    <col min="7" max="7" width="15.44140625" customWidth="1"/>
    <col min="8" max="8" width="11.21875" customWidth="1"/>
    <col min="9" max="9" width="14.5546875" customWidth="1"/>
    <col min="10" max="10" width="15.6640625" customWidth="1"/>
    <col min="11" max="11" width="14" customWidth="1"/>
    <col min="12" max="12" width="9.77734375" customWidth="1"/>
    <col min="13" max="13" width="18.109375" customWidth="1"/>
    <col min="14" max="14" width="25" customWidth="1"/>
    <col min="15" max="15" width="15.5546875" customWidth="1"/>
    <col min="16" max="16" width="13.88671875" customWidth="1"/>
    <col min="17" max="17" width="18.6640625" customWidth="1"/>
    <col min="18" max="18" width="19" customWidth="1"/>
    <col min="19" max="19" width="15.6640625" customWidth="1"/>
    <col min="20" max="20" width="19.664062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558</v>
      </c>
      <c r="S1" s="1" t="s">
        <v>559</v>
      </c>
      <c r="T1" s="1" t="s">
        <v>569</v>
      </c>
    </row>
    <row r="2" spans="1:20" x14ac:dyDescent="0.3">
      <c r="A2" t="s">
        <v>17</v>
      </c>
      <c r="B2" t="s">
        <v>18</v>
      </c>
      <c r="C2" t="s">
        <v>19</v>
      </c>
      <c r="D2" s="4">
        <v>43209</v>
      </c>
      <c r="E2" s="4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4">
        <v>43209</v>
      </c>
      <c r="N2" t="s">
        <v>24</v>
      </c>
      <c r="O2" t="s">
        <v>25</v>
      </c>
      <c r="Q2" s="4">
        <v>43852</v>
      </c>
      <c r="R2">
        <f>IF(K2="Renewal",L2,0)</f>
        <v>32186.720000000001</v>
      </c>
      <c r="S2">
        <f>IF(K2="New",L2,0)</f>
        <v>0</v>
      </c>
      <c r="T2">
        <f>IF(K2="Cross sell",L2,0)</f>
        <v>0</v>
      </c>
    </row>
    <row r="3" spans="1:20" x14ac:dyDescent="0.3">
      <c r="A3" t="s">
        <v>26</v>
      </c>
      <c r="B3">
        <v>2.4142027811737001E+18</v>
      </c>
      <c r="C3" t="s">
        <v>19</v>
      </c>
      <c r="D3" s="4">
        <v>43586</v>
      </c>
      <c r="E3" s="4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4">
        <v>43586</v>
      </c>
      <c r="N3" t="s">
        <v>24</v>
      </c>
      <c r="O3" t="s">
        <v>25</v>
      </c>
      <c r="Q3" s="4">
        <v>43852</v>
      </c>
      <c r="R3">
        <f t="shared" ref="R3:R66" si="0">IF(K3="Renewal",L3,0)</f>
        <v>0</v>
      </c>
      <c r="S3">
        <f t="shared" ref="S3:S66" si="1">IF(K3="New",L3,0)</f>
        <v>23590.71</v>
      </c>
      <c r="T3">
        <f t="shared" ref="T3:T66" si="2">IF(K3="Cross sell",L3,0)</f>
        <v>0</v>
      </c>
    </row>
    <row r="4" spans="1:20" x14ac:dyDescent="0.3">
      <c r="A4" t="s">
        <v>29</v>
      </c>
      <c r="B4" t="s">
        <v>30</v>
      </c>
      <c r="C4" t="s">
        <v>31</v>
      </c>
      <c r="D4" s="4">
        <v>43356</v>
      </c>
      <c r="E4" s="4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4">
        <v>43356</v>
      </c>
      <c r="N4" t="s">
        <v>24</v>
      </c>
      <c r="O4" t="s">
        <v>25</v>
      </c>
      <c r="Q4" s="4">
        <v>43852</v>
      </c>
      <c r="R4">
        <f t="shared" si="0"/>
        <v>4611.96</v>
      </c>
      <c r="S4">
        <f t="shared" si="1"/>
        <v>0</v>
      </c>
      <c r="T4">
        <f t="shared" si="2"/>
        <v>0</v>
      </c>
    </row>
    <row r="5" spans="1:20" x14ac:dyDescent="0.3">
      <c r="A5" t="s">
        <v>29</v>
      </c>
      <c r="B5">
        <v>12139156</v>
      </c>
      <c r="C5" t="s">
        <v>19</v>
      </c>
      <c r="D5" s="4">
        <v>43721</v>
      </c>
      <c r="E5" s="4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4">
        <v>43721</v>
      </c>
      <c r="N5" t="s">
        <v>24</v>
      </c>
      <c r="O5" t="s">
        <v>23</v>
      </c>
      <c r="Q5" s="4">
        <v>43852</v>
      </c>
      <c r="R5">
        <f t="shared" si="0"/>
        <v>4975.41</v>
      </c>
      <c r="S5">
        <f t="shared" si="1"/>
        <v>0</v>
      </c>
      <c r="T5">
        <f t="shared" si="2"/>
        <v>0</v>
      </c>
    </row>
    <row r="6" spans="1:20" x14ac:dyDescent="0.3">
      <c r="A6" t="s">
        <v>29</v>
      </c>
      <c r="B6">
        <v>2200090892</v>
      </c>
      <c r="C6" t="s">
        <v>19</v>
      </c>
      <c r="D6" s="4">
        <v>43410</v>
      </c>
      <c r="E6" s="4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4">
        <v>43410</v>
      </c>
      <c r="N6" t="s">
        <v>24</v>
      </c>
      <c r="O6" t="s">
        <v>25</v>
      </c>
      <c r="Q6" s="4">
        <v>43852</v>
      </c>
      <c r="R6">
        <f t="shared" si="0"/>
        <v>1198.8800000000001</v>
      </c>
      <c r="S6">
        <f t="shared" si="1"/>
        <v>0</v>
      </c>
      <c r="T6">
        <f t="shared" si="2"/>
        <v>0</v>
      </c>
    </row>
    <row r="7" spans="1:20" x14ac:dyDescent="0.3">
      <c r="A7" t="s">
        <v>36</v>
      </c>
      <c r="B7" t="s">
        <v>37</v>
      </c>
      <c r="C7" t="s">
        <v>19</v>
      </c>
      <c r="D7" s="4">
        <v>43497</v>
      </c>
      <c r="E7" s="4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4">
        <v>43497</v>
      </c>
      <c r="N7" t="s">
        <v>24</v>
      </c>
      <c r="O7" t="s">
        <v>25</v>
      </c>
      <c r="Q7" s="4">
        <v>43852</v>
      </c>
      <c r="R7">
        <f t="shared" si="0"/>
        <v>1825.43</v>
      </c>
      <c r="S7">
        <f t="shared" si="1"/>
        <v>0</v>
      </c>
      <c r="T7">
        <f t="shared" si="2"/>
        <v>0</v>
      </c>
    </row>
    <row r="8" spans="1:20" x14ac:dyDescent="0.3">
      <c r="A8" t="s">
        <v>41</v>
      </c>
      <c r="B8" t="s">
        <v>42</v>
      </c>
      <c r="C8" t="s">
        <v>19</v>
      </c>
      <c r="D8" s="4">
        <v>43641</v>
      </c>
      <c r="E8" s="4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4">
        <v>43641</v>
      </c>
      <c r="N8" t="s">
        <v>24</v>
      </c>
      <c r="O8" t="s">
        <v>43</v>
      </c>
      <c r="Q8" s="4">
        <v>43852</v>
      </c>
      <c r="R8">
        <f t="shared" si="0"/>
        <v>0</v>
      </c>
      <c r="S8">
        <f t="shared" si="1"/>
        <v>79833.600000000006</v>
      </c>
      <c r="T8">
        <f t="shared" si="2"/>
        <v>0</v>
      </c>
    </row>
    <row r="9" spans="1:20" x14ac:dyDescent="0.3">
      <c r="A9" t="s">
        <v>41</v>
      </c>
      <c r="B9" t="s">
        <v>42</v>
      </c>
      <c r="C9" t="s">
        <v>19</v>
      </c>
      <c r="D9" s="4">
        <v>43641</v>
      </c>
      <c r="E9" s="4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4">
        <v>43679</v>
      </c>
      <c r="N9" t="s">
        <v>44</v>
      </c>
      <c r="O9" t="s">
        <v>43</v>
      </c>
      <c r="Q9" s="4">
        <v>43852</v>
      </c>
      <c r="R9">
        <f t="shared" si="0"/>
        <v>0</v>
      </c>
      <c r="S9">
        <f t="shared" si="1"/>
        <v>11435.86</v>
      </c>
      <c r="T9">
        <f t="shared" si="2"/>
        <v>0</v>
      </c>
    </row>
    <row r="10" spans="1:20" x14ac:dyDescent="0.3">
      <c r="A10" t="s">
        <v>45</v>
      </c>
      <c r="B10">
        <v>2250010276</v>
      </c>
      <c r="C10" t="s">
        <v>19</v>
      </c>
      <c r="D10" s="4">
        <v>43215</v>
      </c>
      <c r="E10" s="4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4">
        <v>43215</v>
      </c>
      <c r="N10" t="s">
        <v>24</v>
      </c>
      <c r="O10" t="s">
        <v>25</v>
      </c>
      <c r="Q10" s="4">
        <v>43852</v>
      </c>
      <c r="R10">
        <f t="shared" si="0"/>
        <v>847.38</v>
      </c>
      <c r="S10">
        <f t="shared" si="1"/>
        <v>0</v>
      </c>
      <c r="T10">
        <f t="shared" si="2"/>
        <v>0</v>
      </c>
    </row>
    <row r="11" spans="1:20" x14ac:dyDescent="0.3">
      <c r="A11" t="s">
        <v>45</v>
      </c>
      <c r="B11" t="s">
        <v>46</v>
      </c>
      <c r="C11" t="s">
        <v>31</v>
      </c>
      <c r="D11" s="4">
        <v>43215</v>
      </c>
      <c r="E11" s="4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4">
        <v>43215</v>
      </c>
      <c r="N11" t="s">
        <v>24</v>
      </c>
      <c r="O11" t="s">
        <v>25</v>
      </c>
      <c r="Q11" s="4">
        <v>43852</v>
      </c>
      <c r="R11">
        <f t="shared" si="0"/>
        <v>9900</v>
      </c>
      <c r="S11">
        <f t="shared" si="1"/>
        <v>0</v>
      </c>
      <c r="T11">
        <f t="shared" si="2"/>
        <v>0</v>
      </c>
    </row>
    <row r="12" spans="1:20" x14ac:dyDescent="0.3">
      <c r="A12" t="s">
        <v>45</v>
      </c>
      <c r="B12" t="s">
        <v>47</v>
      </c>
      <c r="C12" t="s">
        <v>19</v>
      </c>
      <c r="D12" s="4">
        <v>43476</v>
      </c>
      <c r="E12" s="4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4">
        <v>43476</v>
      </c>
      <c r="N12" t="s">
        <v>24</v>
      </c>
      <c r="O12" t="s">
        <v>23</v>
      </c>
      <c r="Q12" s="4">
        <v>43852</v>
      </c>
      <c r="R12">
        <f t="shared" si="0"/>
        <v>8250</v>
      </c>
      <c r="S12">
        <f t="shared" si="1"/>
        <v>0</v>
      </c>
      <c r="T12">
        <f t="shared" si="2"/>
        <v>0</v>
      </c>
    </row>
    <row r="13" spans="1:20" x14ac:dyDescent="0.3">
      <c r="A13" t="s">
        <v>45</v>
      </c>
      <c r="B13">
        <v>91001900000001</v>
      </c>
      <c r="C13" t="s">
        <v>19</v>
      </c>
      <c r="D13" s="4">
        <v>43215</v>
      </c>
      <c r="E13" s="4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4">
        <v>43215</v>
      </c>
      <c r="N13" t="s">
        <v>24</v>
      </c>
      <c r="O13" t="s">
        <v>25</v>
      </c>
      <c r="Q13" s="4">
        <v>43852</v>
      </c>
      <c r="R13">
        <f t="shared" si="0"/>
        <v>4093.2</v>
      </c>
      <c r="S13">
        <f t="shared" si="1"/>
        <v>0</v>
      </c>
      <c r="T13">
        <f t="shared" si="2"/>
        <v>0</v>
      </c>
    </row>
    <row r="14" spans="1:20" x14ac:dyDescent="0.3">
      <c r="A14" t="s">
        <v>49</v>
      </c>
      <c r="B14">
        <v>2280062933</v>
      </c>
      <c r="C14" t="s">
        <v>19</v>
      </c>
      <c r="D14" s="4">
        <v>43605</v>
      </c>
      <c r="E14" s="4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4">
        <v>43850</v>
      </c>
      <c r="N14" t="s">
        <v>24</v>
      </c>
      <c r="O14" t="s">
        <v>23</v>
      </c>
      <c r="Q14" s="4">
        <v>43852</v>
      </c>
      <c r="R14">
        <f t="shared" si="0"/>
        <v>8117</v>
      </c>
      <c r="S14">
        <f t="shared" si="1"/>
        <v>0</v>
      </c>
      <c r="T14">
        <f t="shared" si="2"/>
        <v>0</v>
      </c>
    </row>
    <row r="15" spans="1:20" x14ac:dyDescent="0.3">
      <c r="A15" t="s">
        <v>49</v>
      </c>
      <c r="B15" t="s">
        <v>50</v>
      </c>
      <c r="C15" t="s">
        <v>31</v>
      </c>
      <c r="D15" s="4">
        <v>43240</v>
      </c>
      <c r="E15" s="4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4">
        <v>43240</v>
      </c>
      <c r="N15" t="s">
        <v>24</v>
      </c>
      <c r="O15" t="s">
        <v>25</v>
      </c>
      <c r="Q15" s="4">
        <v>43852</v>
      </c>
      <c r="R15">
        <f t="shared" si="0"/>
        <v>6101.25</v>
      </c>
      <c r="S15">
        <f t="shared" si="1"/>
        <v>0</v>
      </c>
      <c r="T15">
        <f t="shared" si="2"/>
        <v>0</v>
      </c>
    </row>
    <row r="16" spans="1:20" x14ac:dyDescent="0.3">
      <c r="A16" t="s">
        <v>51</v>
      </c>
      <c r="B16" t="s">
        <v>52</v>
      </c>
      <c r="C16" t="s">
        <v>19</v>
      </c>
      <c r="D16" s="4">
        <v>43263</v>
      </c>
      <c r="E16" s="4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4">
        <v>43263</v>
      </c>
      <c r="N16" t="s">
        <v>24</v>
      </c>
      <c r="O16" t="s">
        <v>43</v>
      </c>
      <c r="Q16" s="4">
        <v>43852</v>
      </c>
      <c r="R16">
        <f t="shared" si="0"/>
        <v>1980</v>
      </c>
      <c r="S16">
        <f t="shared" si="1"/>
        <v>0</v>
      </c>
      <c r="T16">
        <f t="shared" si="2"/>
        <v>0</v>
      </c>
    </row>
    <row r="17" spans="1:20" x14ac:dyDescent="0.3">
      <c r="A17" t="s">
        <v>51</v>
      </c>
      <c r="B17" t="s">
        <v>52</v>
      </c>
      <c r="C17" t="s">
        <v>19</v>
      </c>
      <c r="D17" s="4">
        <v>43263</v>
      </c>
      <c r="E17" s="4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4">
        <v>43475</v>
      </c>
      <c r="N17" t="s">
        <v>44</v>
      </c>
      <c r="O17" t="s">
        <v>43</v>
      </c>
      <c r="Q17" s="4">
        <v>43852</v>
      </c>
      <c r="R17">
        <f t="shared" si="0"/>
        <v>1980</v>
      </c>
      <c r="S17">
        <f t="shared" si="1"/>
        <v>0</v>
      </c>
      <c r="T17">
        <f t="shared" si="2"/>
        <v>0</v>
      </c>
    </row>
    <row r="18" spans="1:20" x14ac:dyDescent="0.3">
      <c r="A18" t="s">
        <v>55</v>
      </c>
      <c r="B18">
        <v>3.1142029634361999E+18</v>
      </c>
      <c r="C18" t="s">
        <v>19</v>
      </c>
      <c r="D18" s="4">
        <v>43703</v>
      </c>
      <c r="E18" s="4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4">
        <v>43703</v>
      </c>
      <c r="N18" t="s">
        <v>24</v>
      </c>
      <c r="O18" t="s">
        <v>25</v>
      </c>
      <c r="Q18" s="4">
        <v>43852</v>
      </c>
      <c r="R18">
        <f t="shared" si="0"/>
        <v>0</v>
      </c>
      <c r="S18">
        <f t="shared" si="1"/>
        <v>0</v>
      </c>
      <c r="T18">
        <f t="shared" si="2"/>
        <v>2089.25</v>
      </c>
    </row>
    <row r="19" spans="1:20" x14ac:dyDescent="0.3">
      <c r="A19" t="s">
        <v>55</v>
      </c>
      <c r="B19" t="s">
        <v>59</v>
      </c>
      <c r="C19" t="s">
        <v>19</v>
      </c>
      <c r="D19" s="4">
        <v>43466</v>
      </c>
      <c r="E19" s="4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4">
        <v>43466</v>
      </c>
      <c r="N19" t="s">
        <v>24</v>
      </c>
      <c r="O19" t="s">
        <v>25</v>
      </c>
      <c r="Q19" s="4">
        <v>43852</v>
      </c>
      <c r="R19">
        <f t="shared" si="0"/>
        <v>0</v>
      </c>
      <c r="S19">
        <f t="shared" si="1"/>
        <v>0</v>
      </c>
      <c r="T19">
        <f t="shared" si="2"/>
        <v>21768.61</v>
      </c>
    </row>
    <row r="20" spans="1:20" x14ac:dyDescent="0.3">
      <c r="A20" t="s">
        <v>55</v>
      </c>
      <c r="B20" t="s">
        <v>60</v>
      </c>
      <c r="C20" t="s">
        <v>19</v>
      </c>
      <c r="D20" s="4">
        <v>43466</v>
      </c>
      <c r="E20" s="4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4">
        <v>43466</v>
      </c>
      <c r="N20" t="s">
        <v>24</v>
      </c>
      <c r="O20" t="s">
        <v>25</v>
      </c>
      <c r="Q20" s="4">
        <v>43852</v>
      </c>
      <c r="R20">
        <f t="shared" si="0"/>
        <v>0</v>
      </c>
      <c r="S20">
        <f t="shared" si="1"/>
        <v>0</v>
      </c>
      <c r="T20">
        <f t="shared" si="2"/>
        <v>12019.2</v>
      </c>
    </row>
    <row r="21" spans="1:20" x14ac:dyDescent="0.3">
      <c r="A21" t="s">
        <v>61</v>
      </c>
      <c r="B21">
        <v>640002371</v>
      </c>
      <c r="C21" t="s">
        <v>19</v>
      </c>
      <c r="D21" s="4">
        <v>43191</v>
      </c>
      <c r="E21" s="4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4">
        <v>43191</v>
      </c>
      <c r="N21" t="s">
        <v>24</v>
      </c>
      <c r="O21" t="s">
        <v>25</v>
      </c>
      <c r="Q21" s="4">
        <v>43852</v>
      </c>
      <c r="R21">
        <f t="shared" si="0"/>
        <v>66937.72</v>
      </c>
      <c r="S21">
        <f t="shared" si="1"/>
        <v>0</v>
      </c>
      <c r="T21">
        <f t="shared" si="2"/>
        <v>0</v>
      </c>
    </row>
    <row r="22" spans="1:20" x14ac:dyDescent="0.3">
      <c r="A22" t="s">
        <v>61</v>
      </c>
      <c r="B22" t="s">
        <v>62</v>
      </c>
      <c r="C22" t="s">
        <v>19</v>
      </c>
      <c r="D22" s="4">
        <v>43231</v>
      </c>
      <c r="E22" s="4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4">
        <v>43231</v>
      </c>
      <c r="N22" t="s">
        <v>24</v>
      </c>
      <c r="O22" t="s">
        <v>25</v>
      </c>
      <c r="Q22" s="4">
        <v>43852</v>
      </c>
      <c r="R22">
        <f t="shared" si="0"/>
        <v>78374.84</v>
      </c>
      <c r="S22">
        <f t="shared" si="1"/>
        <v>0</v>
      </c>
      <c r="T22">
        <f t="shared" si="2"/>
        <v>0</v>
      </c>
    </row>
    <row r="23" spans="1:20" x14ac:dyDescent="0.3">
      <c r="A23" t="s">
        <v>61</v>
      </c>
      <c r="B23" t="s">
        <v>63</v>
      </c>
      <c r="C23" t="s">
        <v>31</v>
      </c>
      <c r="D23" s="4">
        <v>43191</v>
      </c>
      <c r="E23" s="4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4">
        <v>43191</v>
      </c>
      <c r="N23" t="s">
        <v>24</v>
      </c>
      <c r="O23" t="s">
        <v>25</v>
      </c>
      <c r="Q23" s="4">
        <v>43852</v>
      </c>
      <c r="R23">
        <f t="shared" si="0"/>
        <v>60000</v>
      </c>
      <c r="S23">
        <f t="shared" si="1"/>
        <v>0</v>
      </c>
      <c r="T23">
        <f t="shared" si="2"/>
        <v>0</v>
      </c>
    </row>
    <row r="24" spans="1:20" x14ac:dyDescent="0.3">
      <c r="A24" t="s">
        <v>61</v>
      </c>
      <c r="B24" t="s">
        <v>64</v>
      </c>
      <c r="C24" t="s">
        <v>19</v>
      </c>
      <c r="D24" s="4">
        <v>43556</v>
      </c>
      <c r="E24" s="4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4">
        <v>43556</v>
      </c>
      <c r="N24" t="s">
        <v>24</v>
      </c>
      <c r="O24" t="s">
        <v>23</v>
      </c>
      <c r="Q24" s="4">
        <v>43852</v>
      </c>
      <c r="R24">
        <f t="shared" si="0"/>
        <v>60000</v>
      </c>
      <c r="S24">
        <f t="shared" si="1"/>
        <v>0</v>
      </c>
      <c r="T24">
        <f t="shared" si="2"/>
        <v>0</v>
      </c>
    </row>
    <row r="25" spans="1:20" x14ac:dyDescent="0.3">
      <c r="A25" t="s">
        <v>61</v>
      </c>
      <c r="B25" t="s">
        <v>64</v>
      </c>
      <c r="C25" t="s">
        <v>19</v>
      </c>
      <c r="D25" s="4">
        <v>43556</v>
      </c>
      <c r="E25" s="4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4">
        <v>43556</v>
      </c>
      <c r="N25" t="s">
        <v>24</v>
      </c>
      <c r="O25" t="s">
        <v>23</v>
      </c>
      <c r="Q25" s="4">
        <v>43852</v>
      </c>
      <c r="R25">
        <f t="shared" si="0"/>
        <v>60000</v>
      </c>
      <c r="S25">
        <f t="shared" si="1"/>
        <v>0</v>
      </c>
      <c r="T25">
        <f t="shared" si="2"/>
        <v>0</v>
      </c>
    </row>
    <row r="26" spans="1:20" x14ac:dyDescent="0.3">
      <c r="A26" t="s">
        <v>61</v>
      </c>
      <c r="B26">
        <v>2250002346</v>
      </c>
      <c r="C26" t="s">
        <v>19</v>
      </c>
      <c r="D26" s="4">
        <v>43191</v>
      </c>
      <c r="E26" s="4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4">
        <v>43191</v>
      </c>
      <c r="N26" t="s">
        <v>24</v>
      </c>
      <c r="O26" t="s">
        <v>25</v>
      </c>
      <c r="Q26" s="4">
        <v>43852</v>
      </c>
      <c r="R26">
        <f t="shared" si="0"/>
        <v>4715.63</v>
      </c>
      <c r="S26">
        <f t="shared" si="1"/>
        <v>0</v>
      </c>
      <c r="T26">
        <f t="shared" si="2"/>
        <v>0</v>
      </c>
    </row>
    <row r="27" spans="1:20" x14ac:dyDescent="0.3">
      <c r="A27" t="s">
        <v>61</v>
      </c>
      <c r="B27">
        <v>3.1242014203059999E+18</v>
      </c>
      <c r="C27" t="s">
        <v>19</v>
      </c>
      <c r="D27" s="4">
        <v>43191</v>
      </c>
      <c r="E27" s="4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4">
        <v>43191</v>
      </c>
      <c r="N27" t="s">
        <v>24</v>
      </c>
      <c r="O27" t="s">
        <v>25</v>
      </c>
      <c r="Q27" s="4">
        <v>43852</v>
      </c>
      <c r="R27">
        <f t="shared" si="0"/>
        <v>22755.25</v>
      </c>
      <c r="S27">
        <f t="shared" si="1"/>
        <v>0</v>
      </c>
      <c r="T27">
        <f t="shared" si="2"/>
        <v>0</v>
      </c>
    </row>
    <row r="28" spans="1:20" x14ac:dyDescent="0.3">
      <c r="A28" t="s">
        <v>61</v>
      </c>
      <c r="B28" t="s">
        <v>65</v>
      </c>
      <c r="C28" t="s">
        <v>19</v>
      </c>
      <c r="D28" s="4">
        <v>43191</v>
      </c>
      <c r="E28" s="4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4">
        <v>43191</v>
      </c>
      <c r="N28" t="s">
        <v>24</v>
      </c>
      <c r="O28" t="s">
        <v>25</v>
      </c>
      <c r="Q28" s="4">
        <v>43852</v>
      </c>
      <c r="R28">
        <f t="shared" si="0"/>
        <v>26443.63</v>
      </c>
      <c r="S28">
        <f t="shared" si="1"/>
        <v>0</v>
      </c>
      <c r="T28">
        <f t="shared" si="2"/>
        <v>0</v>
      </c>
    </row>
    <row r="29" spans="1:20" x14ac:dyDescent="0.3">
      <c r="A29" t="s">
        <v>67</v>
      </c>
      <c r="B29" t="s">
        <v>68</v>
      </c>
      <c r="C29" t="s">
        <v>31</v>
      </c>
      <c r="D29" s="4">
        <v>43196</v>
      </c>
      <c r="E29" s="4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4">
        <v>43196</v>
      </c>
      <c r="N29" t="s">
        <v>24</v>
      </c>
      <c r="O29" t="s">
        <v>43</v>
      </c>
      <c r="Q29" s="4">
        <v>43852</v>
      </c>
      <c r="R29">
        <f t="shared" si="0"/>
        <v>49499.839999999997</v>
      </c>
      <c r="S29">
        <f t="shared" si="1"/>
        <v>0</v>
      </c>
      <c r="T29">
        <f t="shared" si="2"/>
        <v>0</v>
      </c>
    </row>
    <row r="30" spans="1:20" x14ac:dyDescent="0.3">
      <c r="A30" t="s">
        <v>67</v>
      </c>
      <c r="B30" t="s">
        <v>68</v>
      </c>
      <c r="C30" t="s">
        <v>31</v>
      </c>
      <c r="D30" s="4">
        <v>43196</v>
      </c>
      <c r="E30" s="4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4">
        <v>43384</v>
      </c>
      <c r="N30" t="s">
        <v>44</v>
      </c>
      <c r="O30" t="s">
        <v>43</v>
      </c>
      <c r="Q30" s="4">
        <v>43852</v>
      </c>
      <c r="R30">
        <f t="shared" si="0"/>
        <v>0</v>
      </c>
      <c r="S30">
        <f t="shared" si="1"/>
        <v>0</v>
      </c>
      <c r="T30">
        <f t="shared" si="2"/>
        <v>0</v>
      </c>
    </row>
    <row r="31" spans="1:20" x14ac:dyDescent="0.3">
      <c r="A31" t="s">
        <v>67</v>
      </c>
      <c r="B31" t="s">
        <v>68</v>
      </c>
      <c r="C31" t="s">
        <v>31</v>
      </c>
      <c r="D31" s="4">
        <v>43196</v>
      </c>
      <c r="E31" s="4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4">
        <v>43482</v>
      </c>
      <c r="N31" t="s">
        <v>44</v>
      </c>
      <c r="O31" t="s">
        <v>43</v>
      </c>
      <c r="Q31" s="4">
        <v>43852</v>
      </c>
      <c r="R31">
        <f t="shared" si="0"/>
        <v>16500</v>
      </c>
      <c r="S31">
        <f t="shared" si="1"/>
        <v>0</v>
      </c>
      <c r="T31">
        <f t="shared" si="2"/>
        <v>0</v>
      </c>
    </row>
    <row r="32" spans="1:20" x14ac:dyDescent="0.3">
      <c r="A32" t="s">
        <v>67</v>
      </c>
      <c r="B32" t="s">
        <v>69</v>
      </c>
      <c r="C32" t="s">
        <v>19</v>
      </c>
      <c r="D32" s="4">
        <v>43561</v>
      </c>
      <c r="E32" s="4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4">
        <v>43561</v>
      </c>
      <c r="N32" t="s">
        <v>24</v>
      </c>
      <c r="O32" t="s">
        <v>23</v>
      </c>
      <c r="Q32" s="4">
        <v>43852</v>
      </c>
      <c r="R32">
        <f t="shared" si="0"/>
        <v>26400</v>
      </c>
      <c r="S32">
        <f t="shared" si="1"/>
        <v>0</v>
      </c>
      <c r="T32">
        <f t="shared" si="2"/>
        <v>0</v>
      </c>
    </row>
    <row r="33" spans="1:20" x14ac:dyDescent="0.3">
      <c r="A33" t="s">
        <v>67</v>
      </c>
      <c r="B33" t="s">
        <v>70</v>
      </c>
      <c r="C33" t="s">
        <v>19</v>
      </c>
      <c r="D33" s="4">
        <v>43332</v>
      </c>
      <c r="E33" s="4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4">
        <v>43332</v>
      </c>
      <c r="N33" t="s">
        <v>24</v>
      </c>
      <c r="O33" t="s">
        <v>25</v>
      </c>
      <c r="Q33" s="4">
        <v>43852</v>
      </c>
      <c r="R33">
        <f t="shared" si="0"/>
        <v>3300</v>
      </c>
      <c r="S33">
        <f t="shared" si="1"/>
        <v>0</v>
      </c>
      <c r="T33">
        <f t="shared" si="2"/>
        <v>0</v>
      </c>
    </row>
    <row r="34" spans="1:20" x14ac:dyDescent="0.3">
      <c r="A34" t="s">
        <v>67</v>
      </c>
      <c r="B34" t="s">
        <v>71</v>
      </c>
      <c r="C34" t="s">
        <v>19</v>
      </c>
      <c r="D34" s="4">
        <v>43354</v>
      </c>
      <c r="E34" s="4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4">
        <v>43354</v>
      </c>
      <c r="N34" t="s">
        <v>24</v>
      </c>
      <c r="O34" t="s">
        <v>25</v>
      </c>
      <c r="Q34" s="4">
        <v>43852</v>
      </c>
      <c r="R34">
        <f t="shared" si="0"/>
        <v>1072.5</v>
      </c>
      <c r="S34">
        <f t="shared" si="1"/>
        <v>0</v>
      </c>
      <c r="T34">
        <f t="shared" si="2"/>
        <v>0</v>
      </c>
    </row>
    <row r="35" spans="1:20" x14ac:dyDescent="0.3">
      <c r="A35" t="s">
        <v>67</v>
      </c>
      <c r="B35" t="s">
        <v>72</v>
      </c>
      <c r="C35" t="s">
        <v>19</v>
      </c>
      <c r="D35" s="4">
        <v>43186</v>
      </c>
      <c r="E35" s="4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4">
        <v>43186</v>
      </c>
      <c r="N35" t="s">
        <v>24</v>
      </c>
      <c r="O35" t="s">
        <v>25</v>
      </c>
      <c r="Q35" s="4">
        <v>43852</v>
      </c>
      <c r="R35">
        <f t="shared" si="0"/>
        <v>4002.46</v>
      </c>
      <c r="S35">
        <f t="shared" si="1"/>
        <v>0</v>
      </c>
      <c r="T35">
        <f t="shared" si="2"/>
        <v>0</v>
      </c>
    </row>
    <row r="36" spans="1:20" x14ac:dyDescent="0.3">
      <c r="A36" t="s">
        <v>67</v>
      </c>
      <c r="B36">
        <v>3.1030411181E+17</v>
      </c>
      <c r="C36" t="s">
        <v>19</v>
      </c>
      <c r="D36" s="4">
        <v>43326</v>
      </c>
      <c r="E36" s="4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4">
        <v>43326</v>
      </c>
      <c r="N36" t="s">
        <v>24</v>
      </c>
      <c r="O36" t="s">
        <v>25</v>
      </c>
      <c r="Q36" s="4">
        <v>43852</v>
      </c>
      <c r="R36">
        <f t="shared" si="0"/>
        <v>1374.25</v>
      </c>
      <c r="S36">
        <f t="shared" si="1"/>
        <v>0</v>
      </c>
      <c r="T36">
        <f t="shared" si="2"/>
        <v>0</v>
      </c>
    </row>
    <row r="37" spans="1:20" x14ac:dyDescent="0.3">
      <c r="A37" t="s">
        <v>67</v>
      </c>
      <c r="B37">
        <v>3.1030459171000003E+18</v>
      </c>
      <c r="C37" t="s">
        <v>19</v>
      </c>
      <c r="D37" s="4">
        <v>43186</v>
      </c>
      <c r="E37" s="4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4">
        <v>43186</v>
      </c>
      <c r="N37" t="s">
        <v>24</v>
      </c>
      <c r="O37" t="s">
        <v>25</v>
      </c>
      <c r="Q37" s="4">
        <v>43852</v>
      </c>
      <c r="R37">
        <f t="shared" si="0"/>
        <v>0</v>
      </c>
      <c r="S37">
        <f t="shared" si="1"/>
        <v>0</v>
      </c>
      <c r="T37">
        <f t="shared" si="2"/>
        <v>566.25</v>
      </c>
    </row>
    <row r="38" spans="1:20" x14ac:dyDescent="0.3">
      <c r="A38" t="s">
        <v>67</v>
      </c>
      <c r="B38" t="s">
        <v>73</v>
      </c>
      <c r="C38" t="s">
        <v>19</v>
      </c>
      <c r="D38" s="4">
        <v>43326</v>
      </c>
      <c r="E38" s="4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4">
        <v>43326</v>
      </c>
      <c r="N38" t="s">
        <v>24</v>
      </c>
      <c r="O38" t="s">
        <v>25</v>
      </c>
      <c r="Q38" s="4">
        <v>43852</v>
      </c>
      <c r="R38">
        <f t="shared" si="0"/>
        <v>445</v>
      </c>
      <c r="S38">
        <f t="shared" si="1"/>
        <v>0</v>
      </c>
      <c r="T38">
        <f t="shared" si="2"/>
        <v>0</v>
      </c>
    </row>
    <row r="39" spans="1:20" x14ac:dyDescent="0.3">
      <c r="A39" t="s">
        <v>74</v>
      </c>
      <c r="B39" t="s">
        <v>75</v>
      </c>
      <c r="C39" t="s">
        <v>19</v>
      </c>
      <c r="D39" s="4">
        <v>43709</v>
      </c>
      <c r="E39" s="4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4">
        <v>43709</v>
      </c>
      <c r="N39" t="s">
        <v>24</v>
      </c>
      <c r="O39" t="s">
        <v>23</v>
      </c>
      <c r="Q39" s="4">
        <v>43852</v>
      </c>
      <c r="R39">
        <f t="shared" si="0"/>
        <v>13114.95</v>
      </c>
      <c r="S39">
        <f t="shared" si="1"/>
        <v>0</v>
      </c>
      <c r="T39">
        <f t="shared" si="2"/>
        <v>0</v>
      </c>
    </row>
    <row r="40" spans="1:20" x14ac:dyDescent="0.3">
      <c r="A40" t="s">
        <v>74</v>
      </c>
      <c r="B40">
        <v>3.1030411181E+17</v>
      </c>
      <c r="C40" t="s">
        <v>31</v>
      </c>
      <c r="D40" s="4">
        <v>43344</v>
      </c>
      <c r="E40" s="4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4">
        <v>43344</v>
      </c>
      <c r="N40" t="s">
        <v>24</v>
      </c>
      <c r="O40" t="s">
        <v>25</v>
      </c>
      <c r="Q40" s="4">
        <v>43852</v>
      </c>
      <c r="R40">
        <f t="shared" si="0"/>
        <v>2049.42</v>
      </c>
      <c r="S40">
        <f t="shared" si="1"/>
        <v>0</v>
      </c>
      <c r="T40">
        <f t="shared" si="2"/>
        <v>0</v>
      </c>
    </row>
    <row r="41" spans="1:20" x14ac:dyDescent="0.3">
      <c r="A41" t="s">
        <v>76</v>
      </c>
      <c r="B41">
        <v>301002850</v>
      </c>
      <c r="C41" t="s">
        <v>19</v>
      </c>
      <c r="D41" s="4">
        <v>43313</v>
      </c>
      <c r="E41" s="4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4">
        <v>43313</v>
      </c>
      <c r="N41" t="s">
        <v>24</v>
      </c>
      <c r="O41" t="s">
        <v>25</v>
      </c>
      <c r="Q41" s="4">
        <v>43852</v>
      </c>
      <c r="R41">
        <f t="shared" si="0"/>
        <v>61425</v>
      </c>
      <c r="S41">
        <f t="shared" si="1"/>
        <v>0</v>
      </c>
      <c r="T41">
        <f t="shared" si="2"/>
        <v>0</v>
      </c>
    </row>
    <row r="42" spans="1:20" x14ac:dyDescent="0.3">
      <c r="A42" t="s">
        <v>78</v>
      </c>
      <c r="B42">
        <v>2.4122019374572001E+18</v>
      </c>
      <c r="C42" t="s">
        <v>19</v>
      </c>
      <c r="D42" s="4">
        <v>43370</v>
      </c>
      <c r="E42" s="4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4">
        <v>43370</v>
      </c>
      <c r="N42" t="s">
        <v>24</v>
      </c>
      <c r="O42" t="s">
        <v>25</v>
      </c>
      <c r="Q42" s="4">
        <v>43852</v>
      </c>
      <c r="R42">
        <f t="shared" si="0"/>
        <v>1650</v>
      </c>
      <c r="S42">
        <f t="shared" si="1"/>
        <v>0</v>
      </c>
      <c r="T42">
        <f t="shared" si="2"/>
        <v>0</v>
      </c>
    </row>
    <row r="43" spans="1:20" x14ac:dyDescent="0.3">
      <c r="A43" t="s">
        <v>79</v>
      </c>
      <c r="B43" t="s">
        <v>80</v>
      </c>
      <c r="C43" t="s">
        <v>31</v>
      </c>
      <c r="D43" s="4">
        <v>43160</v>
      </c>
      <c r="E43" s="4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4">
        <v>43160</v>
      </c>
      <c r="N43" t="s">
        <v>24</v>
      </c>
      <c r="O43" t="s">
        <v>25</v>
      </c>
      <c r="Q43" s="4">
        <v>43852</v>
      </c>
      <c r="R43">
        <f t="shared" si="0"/>
        <v>16335</v>
      </c>
      <c r="S43">
        <f t="shared" si="1"/>
        <v>0</v>
      </c>
      <c r="T43">
        <f t="shared" si="2"/>
        <v>0</v>
      </c>
    </row>
    <row r="44" spans="1:20" x14ac:dyDescent="0.3">
      <c r="A44" t="s">
        <v>79</v>
      </c>
      <c r="B44" t="s">
        <v>81</v>
      </c>
      <c r="C44" t="s">
        <v>19</v>
      </c>
      <c r="D44" s="4">
        <v>43525</v>
      </c>
      <c r="E44" s="4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4">
        <v>43525</v>
      </c>
      <c r="N44" t="s">
        <v>24</v>
      </c>
      <c r="O44" t="s">
        <v>23</v>
      </c>
      <c r="Q44" s="4">
        <v>43852</v>
      </c>
      <c r="R44">
        <f t="shared" si="0"/>
        <v>18562.5</v>
      </c>
      <c r="S44">
        <f t="shared" si="1"/>
        <v>0</v>
      </c>
      <c r="T44">
        <f t="shared" si="2"/>
        <v>0</v>
      </c>
    </row>
    <row r="45" spans="1:20" x14ac:dyDescent="0.3">
      <c r="A45" t="s">
        <v>82</v>
      </c>
      <c r="B45" t="s">
        <v>83</v>
      </c>
      <c r="C45" t="s">
        <v>19</v>
      </c>
      <c r="D45" s="4">
        <v>43192</v>
      </c>
      <c r="E45" s="4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4">
        <v>43314</v>
      </c>
      <c r="N45" t="s">
        <v>24</v>
      </c>
      <c r="O45" t="s">
        <v>25</v>
      </c>
      <c r="Q45" s="4">
        <v>43852</v>
      </c>
      <c r="R45">
        <f t="shared" si="0"/>
        <v>0</v>
      </c>
      <c r="S45">
        <f t="shared" si="1"/>
        <v>0</v>
      </c>
      <c r="T45">
        <f t="shared" si="2"/>
        <v>0</v>
      </c>
    </row>
    <row r="46" spans="1:20" x14ac:dyDescent="0.3">
      <c r="A46" t="s">
        <v>84</v>
      </c>
      <c r="B46" t="s">
        <v>85</v>
      </c>
      <c r="C46" t="s">
        <v>31</v>
      </c>
      <c r="D46" s="4">
        <v>43280</v>
      </c>
      <c r="E46" s="4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4">
        <v>43280</v>
      </c>
      <c r="N46" t="s">
        <v>24</v>
      </c>
      <c r="O46" t="s">
        <v>43</v>
      </c>
      <c r="Q46" s="4">
        <v>43852</v>
      </c>
      <c r="R46">
        <f t="shared" si="0"/>
        <v>4330.05</v>
      </c>
      <c r="S46">
        <f t="shared" si="1"/>
        <v>0</v>
      </c>
      <c r="T46">
        <f t="shared" si="2"/>
        <v>0</v>
      </c>
    </row>
    <row r="47" spans="1:20" x14ac:dyDescent="0.3">
      <c r="A47" t="s">
        <v>84</v>
      </c>
      <c r="B47" t="s">
        <v>85</v>
      </c>
      <c r="C47" t="s">
        <v>31</v>
      </c>
      <c r="D47" s="4">
        <v>43280</v>
      </c>
      <c r="E47" s="4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M47" s="4">
        <v>43286</v>
      </c>
      <c r="N47" t="s">
        <v>44</v>
      </c>
      <c r="O47" t="s">
        <v>43</v>
      </c>
      <c r="Q47" s="4">
        <v>43852</v>
      </c>
      <c r="R47">
        <f t="shared" si="0"/>
        <v>0</v>
      </c>
      <c r="S47">
        <f t="shared" si="1"/>
        <v>0</v>
      </c>
      <c r="T47">
        <f t="shared" si="2"/>
        <v>0</v>
      </c>
    </row>
    <row r="48" spans="1:20" x14ac:dyDescent="0.3">
      <c r="A48" t="s">
        <v>84</v>
      </c>
      <c r="B48" t="s">
        <v>86</v>
      </c>
      <c r="C48" t="s">
        <v>19</v>
      </c>
      <c r="D48" s="4">
        <v>43645</v>
      </c>
      <c r="E48" s="4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4">
        <v>43645</v>
      </c>
      <c r="N48" t="s">
        <v>24</v>
      </c>
      <c r="O48" t="s">
        <v>23</v>
      </c>
      <c r="Q48" s="4">
        <v>43852</v>
      </c>
      <c r="R48">
        <f t="shared" si="0"/>
        <v>8604.68</v>
      </c>
      <c r="S48">
        <f t="shared" si="1"/>
        <v>0</v>
      </c>
      <c r="T48">
        <f t="shared" si="2"/>
        <v>0</v>
      </c>
    </row>
    <row r="49" spans="1:20" x14ac:dyDescent="0.3">
      <c r="A49" t="s">
        <v>84</v>
      </c>
      <c r="B49" t="s">
        <v>87</v>
      </c>
      <c r="C49" t="s">
        <v>31</v>
      </c>
      <c r="D49" s="4">
        <v>43280</v>
      </c>
      <c r="E49" s="4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4">
        <v>43280</v>
      </c>
      <c r="N49" t="s">
        <v>24</v>
      </c>
      <c r="O49" t="s">
        <v>43</v>
      </c>
      <c r="Q49" s="4">
        <v>43852</v>
      </c>
      <c r="R49">
        <f t="shared" si="0"/>
        <v>41313.599999999999</v>
      </c>
      <c r="S49">
        <f t="shared" si="1"/>
        <v>0</v>
      </c>
      <c r="T49">
        <f t="shared" si="2"/>
        <v>0</v>
      </c>
    </row>
    <row r="50" spans="1:20" x14ac:dyDescent="0.3">
      <c r="A50" t="s">
        <v>84</v>
      </c>
      <c r="B50" t="s">
        <v>87</v>
      </c>
      <c r="C50" t="s">
        <v>31</v>
      </c>
      <c r="D50" s="4">
        <v>43280</v>
      </c>
      <c r="E50" s="4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M50" s="4">
        <v>43312</v>
      </c>
      <c r="N50" t="s">
        <v>44</v>
      </c>
      <c r="O50" t="s">
        <v>43</v>
      </c>
      <c r="Q50" s="4">
        <v>43852</v>
      </c>
      <c r="R50">
        <f t="shared" si="0"/>
        <v>0</v>
      </c>
      <c r="S50">
        <f t="shared" si="1"/>
        <v>0</v>
      </c>
      <c r="T50">
        <f t="shared" si="2"/>
        <v>0</v>
      </c>
    </row>
    <row r="51" spans="1:20" x14ac:dyDescent="0.3">
      <c r="A51" t="s">
        <v>84</v>
      </c>
      <c r="B51" t="s">
        <v>88</v>
      </c>
      <c r="C51" t="s">
        <v>19</v>
      </c>
      <c r="D51" s="4">
        <v>43645</v>
      </c>
      <c r="E51" s="4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4">
        <v>43645</v>
      </c>
      <c r="N51" t="s">
        <v>24</v>
      </c>
      <c r="O51" t="s">
        <v>23</v>
      </c>
      <c r="Q51" s="4">
        <v>43852</v>
      </c>
      <c r="R51">
        <f t="shared" si="0"/>
        <v>74672.78</v>
      </c>
      <c r="S51">
        <f t="shared" si="1"/>
        <v>0</v>
      </c>
      <c r="T51">
        <f t="shared" si="2"/>
        <v>0</v>
      </c>
    </row>
    <row r="52" spans="1:20" x14ac:dyDescent="0.3">
      <c r="A52" t="s">
        <v>82</v>
      </c>
      <c r="B52" t="s">
        <v>89</v>
      </c>
      <c r="C52" t="s">
        <v>19</v>
      </c>
      <c r="D52" s="4">
        <v>43103</v>
      </c>
      <c r="E52" s="4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4">
        <v>43103</v>
      </c>
      <c r="N52" t="s">
        <v>24</v>
      </c>
      <c r="O52" t="s">
        <v>25</v>
      </c>
      <c r="Q52" s="4">
        <v>43852</v>
      </c>
      <c r="R52">
        <f t="shared" si="0"/>
        <v>66622.350000000006</v>
      </c>
      <c r="S52">
        <f t="shared" si="1"/>
        <v>0</v>
      </c>
      <c r="T52">
        <f t="shared" si="2"/>
        <v>0</v>
      </c>
    </row>
    <row r="53" spans="1:20" x14ac:dyDescent="0.3">
      <c r="A53" t="s">
        <v>82</v>
      </c>
      <c r="B53" t="s">
        <v>90</v>
      </c>
      <c r="C53" t="s">
        <v>19</v>
      </c>
      <c r="D53" s="4">
        <v>43191</v>
      </c>
      <c r="E53" s="4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4">
        <v>43191</v>
      </c>
      <c r="N53" t="s">
        <v>24</v>
      </c>
      <c r="O53" t="s">
        <v>25</v>
      </c>
      <c r="Q53" s="4">
        <v>43852</v>
      </c>
      <c r="R53">
        <f t="shared" si="0"/>
        <v>0</v>
      </c>
      <c r="S53">
        <f t="shared" si="1"/>
        <v>0</v>
      </c>
      <c r="T53">
        <f t="shared" si="2"/>
        <v>0</v>
      </c>
    </row>
    <row r="54" spans="1:20" x14ac:dyDescent="0.3">
      <c r="A54" t="s">
        <v>91</v>
      </c>
      <c r="B54" t="s">
        <v>92</v>
      </c>
      <c r="C54" t="s">
        <v>31</v>
      </c>
      <c r="D54" s="4">
        <v>43405</v>
      </c>
      <c r="E54" s="4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4">
        <v>43405</v>
      </c>
      <c r="N54" t="s">
        <v>24</v>
      </c>
      <c r="O54" t="s">
        <v>23</v>
      </c>
      <c r="Q54" s="4">
        <v>43852</v>
      </c>
      <c r="R54">
        <f t="shared" si="0"/>
        <v>92812.5</v>
      </c>
      <c r="S54">
        <f t="shared" si="1"/>
        <v>0</v>
      </c>
      <c r="T54">
        <f t="shared" si="2"/>
        <v>0</v>
      </c>
    </row>
    <row r="55" spans="1:20" x14ac:dyDescent="0.3">
      <c r="A55" t="s">
        <v>91</v>
      </c>
      <c r="B55" t="s">
        <v>93</v>
      </c>
      <c r="C55" t="s">
        <v>19</v>
      </c>
      <c r="D55" s="4">
        <v>43783</v>
      </c>
      <c r="E55" s="4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4">
        <v>43783</v>
      </c>
      <c r="N55" t="s">
        <v>24</v>
      </c>
      <c r="O55" t="s">
        <v>23</v>
      </c>
      <c r="Q55" s="4">
        <v>43852</v>
      </c>
      <c r="R55">
        <f t="shared" si="0"/>
        <v>18562.5</v>
      </c>
      <c r="S55">
        <f t="shared" si="1"/>
        <v>0</v>
      </c>
      <c r="T55">
        <f t="shared" si="2"/>
        <v>0</v>
      </c>
    </row>
    <row r="56" spans="1:20" x14ac:dyDescent="0.3">
      <c r="A56" t="s">
        <v>91</v>
      </c>
      <c r="B56" t="s">
        <v>94</v>
      </c>
      <c r="C56" t="s">
        <v>19</v>
      </c>
      <c r="D56" s="4">
        <v>43381</v>
      </c>
      <c r="E56" s="4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4">
        <v>43746</v>
      </c>
      <c r="N56" t="s">
        <v>24</v>
      </c>
      <c r="O56" t="s">
        <v>23</v>
      </c>
      <c r="Q56" s="4">
        <v>43852</v>
      </c>
      <c r="R56">
        <f t="shared" si="0"/>
        <v>3526.88</v>
      </c>
      <c r="S56">
        <f t="shared" si="1"/>
        <v>0</v>
      </c>
      <c r="T56">
        <f t="shared" si="2"/>
        <v>0</v>
      </c>
    </row>
    <row r="57" spans="1:20" x14ac:dyDescent="0.3">
      <c r="A57" t="s">
        <v>91</v>
      </c>
      <c r="B57" t="s">
        <v>95</v>
      </c>
      <c r="C57" t="s">
        <v>19</v>
      </c>
      <c r="D57" s="4">
        <v>43016</v>
      </c>
      <c r="E57" s="4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4">
        <v>43016</v>
      </c>
      <c r="N57" t="s">
        <v>24</v>
      </c>
      <c r="O57" t="s">
        <v>25</v>
      </c>
      <c r="Q57" s="4">
        <v>43852</v>
      </c>
      <c r="R57">
        <f t="shared" si="0"/>
        <v>34950.980000000003</v>
      </c>
      <c r="S57">
        <f t="shared" si="1"/>
        <v>0</v>
      </c>
      <c r="T57">
        <f t="shared" si="2"/>
        <v>0</v>
      </c>
    </row>
    <row r="58" spans="1:20" x14ac:dyDescent="0.3">
      <c r="A58" t="s">
        <v>91</v>
      </c>
      <c r="B58">
        <v>22214272</v>
      </c>
      <c r="C58" t="s">
        <v>19</v>
      </c>
      <c r="D58" s="4">
        <v>43040</v>
      </c>
      <c r="E58" s="4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4">
        <v>43040</v>
      </c>
      <c r="N58" t="s">
        <v>24</v>
      </c>
      <c r="O58" t="s">
        <v>25</v>
      </c>
      <c r="Q58" s="4">
        <v>43852</v>
      </c>
      <c r="R58">
        <f t="shared" si="0"/>
        <v>55687.5</v>
      </c>
      <c r="S58">
        <f t="shared" si="1"/>
        <v>0</v>
      </c>
      <c r="T58">
        <f t="shared" si="2"/>
        <v>0</v>
      </c>
    </row>
    <row r="59" spans="1:20" x14ac:dyDescent="0.3">
      <c r="A59" t="s">
        <v>97</v>
      </c>
      <c r="B59" t="s">
        <v>98</v>
      </c>
      <c r="C59" t="s">
        <v>19</v>
      </c>
      <c r="D59" s="4">
        <v>43567</v>
      </c>
      <c r="E59" s="4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4">
        <v>43567</v>
      </c>
      <c r="N59" t="s">
        <v>24</v>
      </c>
      <c r="O59" t="s">
        <v>25</v>
      </c>
      <c r="Q59" s="4">
        <v>43852</v>
      </c>
      <c r="R59">
        <f t="shared" si="0"/>
        <v>5187.3100000000004</v>
      </c>
      <c r="S59">
        <f t="shared" si="1"/>
        <v>0</v>
      </c>
      <c r="T59">
        <f t="shared" si="2"/>
        <v>0</v>
      </c>
    </row>
    <row r="60" spans="1:20" x14ac:dyDescent="0.3">
      <c r="A60" t="s">
        <v>100</v>
      </c>
      <c r="B60" t="s">
        <v>101</v>
      </c>
      <c r="C60" t="s">
        <v>19</v>
      </c>
      <c r="D60" s="4">
        <v>43337</v>
      </c>
      <c r="E60" s="4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4">
        <v>43337</v>
      </c>
      <c r="N60" t="s">
        <v>24</v>
      </c>
      <c r="O60" t="s">
        <v>25</v>
      </c>
      <c r="Q60" s="4">
        <v>43852</v>
      </c>
      <c r="R60">
        <f t="shared" si="0"/>
        <v>0</v>
      </c>
      <c r="S60">
        <f t="shared" si="1"/>
        <v>0</v>
      </c>
      <c r="T60">
        <f t="shared" si="2"/>
        <v>2116.48</v>
      </c>
    </row>
    <row r="61" spans="1:20" x14ac:dyDescent="0.3">
      <c r="A61" t="s">
        <v>100</v>
      </c>
      <c r="B61" t="s">
        <v>102</v>
      </c>
      <c r="C61" t="s">
        <v>19</v>
      </c>
      <c r="D61" s="4">
        <v>43434</v>
      </c>
      <c r="E61" s="4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4">
        <v>43434</v>
      </c>
      <c r="N61" t="s">
        <v>24</v>
      </c>
      <c r="O61" t="s">
        <v>25</v>
      </c>
      <c r="Q61" s="4">
        <v>43852</v>
      </c>
      <c r="R61">
        <f t="shared" si="0"/>
        <v>810.28</v>
      </c>
      <c r="S61">
        <f t="shared" si="1"/>
        <v>0</v>
      </c>
      <c r="T61">
        <f t="shared" si="2"/>
        <v>0</v>
      </c>
    </row>
    <row r="62" spans="1:20" x14ac:dyDescent="0.3">
      <c r="A62" t="s">
        <v>103</v>
      </c>
      <c r="B62">
        <v>30003393</v>
      </c>
      <c r="C62" t="s">
        <v>19</v>
      </c>
      <c r="D62" s="4">
        <v>43586</v>
      </c>
      <c r="E62" s="4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4">
        <v>43586</v>
      </c>
      <c r="N62" t="s">
        <v>24</v>
      </c>
      <c r="O62" t="s">
        <v>25</v>
      </c>
      <c r="Q62" s="4">
        <v>43852</v>
      </c>
      <c r="R62">
        <f t="shared" si="0"/>
        <v>0</v>
      </c>
      <c r="S62">
        <f t="shared" si="1"/>
        <v>379836.08</v>
      </c>
      <c r="T62">
        <f t="shared" si="2"/>
        <v>0</v>
      </c>
    </row>
    <row r="63" spans="1:20" x14ac:dyDescent="0.3">
      <c r="A63" t="s">
        <v>103</v>
      </c>
      <c r="B63" t="s">
        <v>105</v>
      </c>
      <c r="C63" t="s">
        <v>19</v>
      </c>
      <c r="D63" s="4">
        <v>43555</v>
      </c>
      <c r="E63" s="4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4">
        <v>43555</v>
      </c>
      <c r="N63" t="s">
        <v>24</v>
      </c>
      <c r="O63" t="s">
        <v>25</v>
      </c>
      <c r="Q63" s="4">
        <v>43852</v>
      </c>
      <c r="R63">
        <f t="shared" si="0"/>
        <v>0</v>
      </c>
      <c r="S63">
        <f t="shared" si="1"/>
        <v>0</v>
      </c>
      <c r="T63">
        <f t="shared" si="2"/>
        <v>28087.5</v>
      </c>
    </row>
    <row r="64" spans="1:20" x14ac:dyDescent="0.3">
      <c r="A64" t="s">
        <v>106</v>
      </c>
      <c r="B64" t="s">
        <v>107</v>
      </c>
      <c r="C64" t="s">
        <v>19</v>
      </c>
      <c r="D64" s="4">
        <v>43466</v>
      </c>
      <c r="E64" s="4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4">
        <v>43466</v>
      </c>
      <c r="N64" t="s">
        <v>24</v>
      </c>
      <c r="O64" t="s">
        <v>25</v>
      </c>
      <c r="Q64" s="4">
        <v>43852</v>
      </c>
      <c r="R64">
        <f t="shared" si="0"/>
        <v>137500</v>
      </c>
      <c r="S64">
        <f t="shared" si="1"/>
        <v>0</v>
      </c>
      <c r="T64">
        <f t="shared" si="2"/>
        <v>0</v>
      </c>
    </row>
    <row r="65" spans="1:20" x14ac:dyDescent="0.3">
      <c r="A65" t="s">
        <v>106</v>
      </c>
      <c r="B65" t="s">
        <v>108</v>
      </c>
      <c r="C65" t="s">
        <v>19</v>
      </c>
      <c r="D65" s="4">
        <v>43377</v>
      </c>
      <c r="E65" s="4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4">
        <v>43377</v>
      </c>
      <c r="N65" t="s">
        <v>24</v>
      </c>
      <c r="O65" t="s">
        <v>25</v>
      </c>
      <c r="Q65" s="4">
        <v>43852</v>
      </c>
      <c r="R65">
        <f t="shared" si="0"/>
        <v>0</v>
      </c>
      <c r="S65">
        <f t="shared" si="1"/>
        <v>0</v>
      </c>
      <c r="T65">
        <f t="shared" si="2"/>
        <v>18750</v>
      </c>
    </row>
    <row r="66" spans="1:20" x14ac:dyDescent="0.3">
      <c r="A66" t="s">
        <v>106</v>
      </c>
      <c r="B66" t="s">
        <v>109</v>
      </c>
      <c r="C66" t="s">
        <v>19</v>
      </c>
      <c r="D66" s="4">
        <v>43801</v>
      </c>
      <c r="E66" s="4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4">
        <v>43801</v>
      </c>
      <c r="N66" t="s">
        <v>24</v>
      </c>
      <c r="O66" t="s">
        <v>25</v>
      </c>
      <c r="Q66" s="4">
        <v>43852</v>
      </c>
      <c r="R66">
        <f t="shared" si="0"/>
        <v>8125</v>
      </c>
      <c r="S66">
        <f t="shared" si="1"/>
        <v>0</v>
      </c>
      <c r="T66">
        <f t="shared" si="2"/>
        <v>0</v>
      </c>
    </row>
    <row r="67" spans="1:20" x14ac:dyDescent="0.3">
      <c r="A67" t="s">
        <v>110</v>
      </c>
      <c r="B67" t="s">
        <v>111</v>
      </c>
      <c r="C67" t="s">
        <v>19</v>
      </c>
      <c r="D67" s="4">
        <v>43160</v>
      </c>
      <c r="E67" s="4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4">
        <v>43160</v>
      </c>
      <c r="N67" t="s">
        <v>24</v>
      </c>
      <c r="O67" t="s">
        <v>25</v>
      </c>
      <c r="Q67" s="4">
        <v>43852</v>
      </c>
      <c r="R67">
        <f t="shared" ref="R67:R130" si="3">IF(K67="Renewal",L67,0)</f>
        <v>0</v>
      </c>
      <c r="S67">
        <f t="shared" ref="S67:S130" si="4">IF(K67="New",L67,0)</f>
        <v>116487.03999999999</v>
      </c>
      <c r="T67">
        <f t="shared" ref="T67:T130" si="5">IF(K67="Cross sell",L67,0)</f>
        <v>0</v>
      </c>
    </row>
    <row r="68" spans="1:20" x14ac:dyDescent="0.3">
      <c r="A68" t="s">
        <v>110</v>
      </c>
      <c r="B68" t="s">
        <v>112</v>
      </c>
      <c r="C68" t="s">
        <v>19</v>
      </c>
      <c r="D68" s="4">
        <v>43160</v>
      </c>
      <c r="E68" s="4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4">
        <v>43160</v>
      </c>
      <c r="N68" t="s">
        <v>24</v>
      </c>
      <c r="O68" t="s">
        <v>25</v>
      </c>
      <c r="Q68" s="4">
        <v>43852</v>
      </c>
      <c r="R68">
        <f t="shared" si="3"/>
        <v>0</v>
      </c>
      <c r="S68">
        <f t="shared" si="4"/>
        <v>2988.62</v>
      </c>
      <c r="T68">
        <f t="shared" si="5"/>
        <v>0</v>
      </c>
    </row>
    <row r="69" spans="1:20" x14ac:dyDescent="0.3">
      <c r="A69" t="s">
        <v>110</v>
      </c>
      <c r="B69" t="s">
        <v>113</v>
      </c>
      <c r="C69" t="s">
        <v>19</v>
      </c>
      <c r="D69" s="4">
        <v>43160</v>
      </c>
      <c r="E69" s="4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4">
        <v>43160</v>
      </c>
      <c r="N69" t="s">
        <v>24</v>
      </c>
      <c r="O69" t="s">
        <v>25</v>
      </c>
      <c r="Q69" s="4">
        <v>43852</v>
      </c>
      <c r="R69">
        <f t="shared" si="3"/>
        <v>0</v>
      </c>
      <c r="S69">
        <f t="shared" si="4"/>
        <v>14627.5</v>
      </c>
      <c r="T69">
        <f t="shared" si="5"/>
        <v>0</v>
      </c>
    </row>
    <row r="70" spans="1:20" x14ac:dyDescent="0.3">
      <c r="A70" t="s">
        <v>110</v>
      </c>
      <c r="B70" t="s">
        <v>114</v>
      </c>
      <c r="C70" t="s">
        <v>19</v>
      </c>
      <c r="D70" s="4">
        <v>43160</v>
      </c>
      <c r="E70" s="4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4">
        <v>43160</v>
      </c>
      <c r="N70" t="s">
        <v>24</v>
      </c>
      <c r="O70" t="s">
        <v>25</v>
      </c>
      <c r="Q70" s="4">
        <v>43852</v>
      </c>
      <c r="R70">
        <f t="shared" si="3"/>
        <v>0</v>
      </c>
      <c r="S70">
        <f t="shared" si="4"/>
        <v>2020.5</v>
      </c>
      <c r="T70">
        <f t="shared" si="5"/>
        <v>0</v>
      </c>
    </row>
    <row r="71" spans="1:20" x14ac:dyDescent="0.3">
      <c r="A71" t="s">
        <v>110</v>
      </c>
      <c r="B71" t="s">
        <v>115</v>
      </c>
      <c r="C71" t="s">
        <v>19</v>
      </c>
      <c r="D71" s="4">
        <v>43160</v>
      </c>
      <c r="E71" s="4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4">
        <v>43160</v>
      </c>
      <c r="N71" t="s">
        <v>24</v>
      </c>
      <c r="O71" t="s">
        <v>25</v>
      </c>
      <c r="Q71" s="4">
        <v>43852</v>
      </c>
      <c r="R71">
        <f t="shared" si="3"/>
        <v>0</v>
      </c>
      <c r="S71">
        <f t="shared" si="4"/>
        <v>625.13</v>
      </c>
      <c r="T71">
        <f t="shared" si="5"/>
        <v>0</v>
      </c>
    </row>
    <row r="72" spans="1:20" x14ac:dyDescent="0.3">
      <c r="A72" t="s">
        <v>110</v>
      </c>
      <c r="B72" t="s">
        <v>116</v>
      </c>
      <c r="C72" t="s">
        <v>19</v>
      </c>
      <c r="D72" s="4">
        <v>43160</v>
      </c>
      <c r="E72" s="4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4">
        <v>43160</v>
      </c>
      <c r="N72" t="s">
        <v>24</v>
      </c>
      <c r="O72" t="s">
        <v>25</v>
      </c>
      <c r="Q72" s="4">
        <v>43852</v>
      </c>
      <c r="R72">
        <f t="shared" si="3"/>
        <v>0</v>
      </c>
      <c r="S72">
        <f t="shared" si="4"/>
        <v>0</v>
      </c>
      <c r="T72">
        <f t="shared" si="5"/>
        <v>417</v>
      </c>
    </row>
    <row r="73" spans="1:20" x14ac:dyDescent="0.3">
      <c r="A73" t="s">
        <v>110</v>
      </c>
      <c r="B73" t="s">
        <v>117</v>
      </c>
      <c r="C73" t="s">
        <v>19</v>
      </c>
      <c r="D73" s="4">
        <v>43160</v>
      </c>
      <c r="E73" s="4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4">
        <v>43160</v>
      </c>
      <c r="N73" t="s">
        <v>24</v>
      </c>
      <c r="O73" t="s">
        <v>25</v>
      </c>
      <c r="Q73" s="4">
        <v>43852</v>
      </c>
      <c r="R73">
        <f t="shared" si="3"/>
        <v>0</v>
      </c>
      <c r="S73">
        <f t="shared" si="4"/>
        <v>687.63</v>
      </c>
      <c r="T73">
        <f t="shared" si="5"/>
        <v>0</v>
      </c>
    </row>
    <row r="74" spans="1:20" x14ac:dyDescent="0.3">
      <c r="A74" t="s">
        <v>110</v>
      </c>
      <c r="B74" t="s">
        <v>118</v>
      </c>
      <c r="C74" t="s">
        <v>19</v>
      </c>
      <c r="D74" s="4">
        <v>43160</v>
      </c>
      <c r="E74" s="4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4">
        <v>43160</v>
      </c>
      <c r="N74" t="s">
        <v>24</v>
      </c>
      <c r="O74" t="s">
        <v>25</v>
      </c>
      <c r="Q74" s="4">
        <v>43852</v>
      </c>
      <c r="R74">
        <f t="shared" si="3"/>
        <v>0</v>
      </c>
      <c r="S74">
        <f t="shared" si="4"/>
        <v>374.88</v>
      </c>
      <c r="T74">
        <f t="shared" si="5"/>
        <v>0</v>
      </c>
    </row>
    <row r="75" spans="1:20" x14ac:dyDescent="0.3">
      <c r="A75" t="s">
        <v>110</v>
      </c>
      <c r="B75" t="s">
        <v>119</v>
      </c>
      <c r="C75" t="s">
        <v>19</v>
      </c>
      <c r="D75" s="4">
        <v>43160</v>
      </c>
      <c r="E75" s="4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4">
        <v>43160</v>
      </c>
      <c r="N75" t="s">
        <v>24</v>
      </c>
      <c r="O75" t="s">
        <v>25</v>
      </c>
      <c r="Q75" s="4">
        <v>43852</v>
      </c>
      <c r="R75">
        <f t="shared" si="3"/>
        <v>0</v>
      </c>
      <c r="S75">
        <f t="shared" si="4"/>
        <v>3537.25</v>
      </c>
      <c r="T75">
        <f t="shared" si="5"/>
        <v>0</v>
      </c>
    </row>
    <row r="76" spans="1:20" x14ac:dyDescent="0.3">
      <c r="A76" t="s">
        <v>110</v>
      </c>
      <c r="B76" t="s">
        <v>120</v>
      </c>
      <c r="C76" t="s">
        <v>19</v>
      </c>
      <c r="D76" s="4">
        <v>43160</v>
      </c>
      <c r="E76" s="4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4">
        <v>43160</v>
      </c>
      <c r="N76" t="s">
        <v>24</v>
      </c>
      <c r="O76" t="s">
        <v>25</v>
      </c>
      <c r="Q76" s="4">
        <v>43852</v>
      </c>
      <c r="R76">
        <f t="shared" si="3"/>
        <v>0</v>
      </c>
      <c r="S76">
        <f t="shared" si="4"/>
        <v>8881.5</v>
      </c>
      <c r="T76">
        <f t="shared" si="5"/>
        <v>0</v>
      </c>
    </row>
    <row r="77" spans="1:20" x14ac:dyDescent="0.3">
      <c r="A77" t="s">
        <v>121</v>
      </c>
      <c r="B77" t="s">
        <v>122</v>
      </c>
      <c r="C77" t="s">
        <v>19</v>
      </c>
      <c r="D77" s="4">
        <v>43608</v>
      </c>
      <c r="E77" s="4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4">
        <v>43608</v>
      </c>
      <c r="N77" t="s">
        <v>24</v>
      </c>
      <c r="O77" t="s">
        <v>25</v>
      </c>
      <c r="Q77" s="4">
        <v>43852</v>
      </c>
      <c r="R77">
        <f t="shared" si="3"/>
        <v>28125</v>
      </c>
      <c r="S77">
        <f t="shared" si="4"/>
        <v>0</v>
      </c>
      <c r="T77">
        <f t="shared" si="5"/>
        <v>0</v>
      </c>
    </row>
    <row r="78" spans="1:20" x14ac:dyDescent="0.3">
      <c r="A78" t="s">
        <v>121</v>
      </c>
      <c r="B78" t="s">
        <v>123</v>
      </c>
      <c r="C78" t="s">
        <v>19</v>
      </c>
      <c r="D78" s="4">
        <v>43608</v>
      </c>
      <c r="E78" s="4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4">
        <v>43608</v>
      </c>
      <c r="N78" t="s">
        <v>24</v>
      </c>
      <c r="O78" t="s">
        <v>25</v>
      </c>
      <c r="Q78" s="4">
        <v>43852</v>
      </c>
      <c r="R78">
        <f t="shared" si="3"/>
        <v>131250</v>
      </c>
      <c r="S78">
        <f t="shared" si="4"/>
        <v>0</v>
      </c>
      <c r="T78">
        <f t="shared" si="5"/>
        <v>0</v>
      </c>
    </row>
    <row r="79" spans="1:20" x14ac:dyDescent="0.3">
      <c r="A79" t="s">
        <v>124</v>
      </c>
      <c r="B79">
        <v>302102591</v>
      </c>
      <c r="C79" t="s">
        <v>31</v>
      </c>
      <c r="D79" s="4">
        <v>43348</v>
      </c>
      <c r="E79" s="4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4">
        <v>43348</v>
      </c>
      <c r="N79" t="s">
        <v>24</v>
      </c>
      <c r="O79" t="s">
        <v>25</v>
      </c>
      <c r="Q79" s="4">
        <v>43852</v>
      </c>
      <c r="R79">
        <f t="shared" si="3"/>
        <v>6058.38</v>
      </c>
      <c r="S79">
        <f t="shared" si="4"/>
        <v>0</v>
      </c>
      <c r="T79">
        <f t="shared" si="5"/>
        <v>0</v>
      </c>
    </row>
    <row r="80" spans="1:20" x14ac:dyDescent="0.3">
      <c r="A80" t="s">
        <v>124</v>
      </c>
      <c r="B80">
        <v>668111383</v>
      </c>
      <c r="C80" t="s">
        <v>19</v>
      </c>
      <c r="D80" s="4">
        <v>43025</v>
      </c>
      <c r="E80" s="4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4">
        <v>43025</v>
      </c>
      <c r="N80" t="s">
        <v>24</v>
      </c>
      <c r="O80" t="s">
        <v>25</v>
      </c>
      <c r="Q80" s="4">
        <v>43852</v>
      </c>
      <c r="R80">
        <f t="shared" si="3"/>
        <v>29608.99</v>
      </c>
      <c r="S80">
        <f t="shared" si="4"/>
        <v>0</v>
      </c>
      <c r="T80">
        <f t="shared" si="5"/>
        <v>0</v>
      </c>
    </row>
    <row r="81" spans="1:20" x14ac:dyDescent="0.3">
      <c r="A81" t="s">
        <v>124</v>
      </c>
      <c r="B81">
        <v>668111383</v>
      </c>
      <c r="C81" t="s">
        <v>19</v>
      </c>
      <c r="D81" s="4">
        <v>43025</v>
      </c>
      <c r="E81" s="4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4">
        <v>43025</v>
      </c>
      <c r="N81" t="s">
        <v>24</v>
      </c>
      <c r="O81" t="s">
        <v>25</v>
      </c>
      <c r="Q81" s="4">
        <v>43852</v>
      </c>
      <c r="R81">
        <f t="shared" si="3"/>
        <v>29638.400000000001</v>
      </c>
      <c r="S81">
        <f t="shared" si="4"/>
        <v>0</v>
      </c>
      <c r="T81">
        <f t="shared" si="5"/>
        <v>0</v>
      </c>
    </row>
    <row r="82" spans="1:20" x14ac:dyDescent="0.3">
      <c r="A82" t="s">
        <v>124</v>
      </c>
      <c r="B82">
        <v>668111383</v>
      </c>
      <c r="C82" t="s">
        <v>19</v>
      </c>
      <c r="D82" s="4">
        <v>43025</v>
      </c>
      <c r="E82" s="4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4">
        <v>43025</v>
      </c>
      <c r="N82" t="s">
        <v>24</v>
      </c>
      <c r="O82" t="s">
        <v>25</v>
      </c>
      <c r="Q82" s="4">
        <v>43852</v>
      </c>
      <c r="R82">
        <f t="shared" si="3"/>
        <v>237107.16</v>
      </c>
      <c r="S82">
        <f t="shared" si="4"/>
        <v>0</v>
      </c>
      <c r="T82">
        <f t="shared" si="5"/>
        <v>0</v>
      </c>
    </row>
    <row r="83" spans="1:20" x14ac:dyDescent="0.3">
      <c r="A83" t="s">
        <v>124</v>
      </c>
      <c r="B83" t="s">
        <v>125</v>
      </c>
      <c r="C83" t="s">
        <v>19</v>
      </c>
      <c r="D83" s="4">
        <v>43390</v>
      </c>
      <c r="E83" s="4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4">
        <v>43390</v>
      </c>
      <c r="N83" t="s">
        <v>24</v>
      </c>
      <c r="O83" t="s">
        <v>25</v>
      </c>
      <c r="Q83" s="4">
        <v>43852</v>
      </c>
      <c r="R83">
        <f t="shared" si="3"/>
        <v>295501.76</v>
      </c>
      <c r="S83">
        <f t="shared" si="4"/>
        <v>0</v>
      </c>
      <c r="T83">
        <f t="shared" si="5"/>
        <v>0</v>
      </c>
    </row>
    <row r="84" spans="1:20" x14ac:dyDescent="0.3">
      <c r="A84" t="s">
        <v>124</v>
      </c>
      <c r="B84">
        <v>2250015394</v>
      </c>
      <c r="C84" t="s">
        <v>19</v>
      </c>
      <c r="D84" s="4">
        <v>43713</v>
      </c>
      <c r="E84" s="4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4">
        <v>43713</v>
      </c>
      <c r="N84" t="s">
        <v>24</v>
      </c>
      <c r="O84" t="s">
        <v>23</v>
      </c>
      <c r="Q84" s="4">
        <v>43852</v>
      </c>
      <c r="R84">
        <f t="shared" si="3"/>
        <v>5612.25</v>
      </c>
      <c r="S84">
        <f t="shared" si="4"/>
        <v>0</v>
      </c>
      <c r="T84">
        <f t="shared" si="5"/>
        <v>0</v>
      </c>
    </row>
    <row r="85" spans="1:20" x14ac:dyDescent="0.3">
      <c r="A85" t="s">
        <v>124</v>
      </c>
      <c r="B85">
        <v>2309002394</v>
      </c>
      <c r="C85" t="s">
        <v>19</v>
      </c>
      <c r="D85" s="4">
        <v>43101</v>
      </c>
      <c r="E85" s="4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4">
        <v>43101</v>
      </c>
      <c r="N85" t="s">
        <v>24</v>
      </c>
      <c r="O85" t="s">
        <v>25</v>
      </c>
      <c r="Q85" s="4">
        <v>43852</v>
      </c>
      <c r="R85">
        <f t="shared" si="3"/>
        <v>30875</v>
      </c>
      <c r="S85">
        <f t="shared" si="4"/>
        <v>0</v>
      </c>
      <c r="T85">
        <f t="shared" si="5"/>
        <v>0</v>
      </c>
    </row>
    <row r="86" spans="1:20" x14ac:dyDescent="0.3">
      <c r="A86" t="s">
        <v>124</v>
      </c>
      <c r="B86">
        <v>3.1142029633600998E+18</v>
      </c>
      <c r="C86" t="s">
        <v>19</v>
      </c>
      <c r="D86" s="4">
        <v>43703</v>
      </c>
      <c r="E86" s="4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4">
        <v>43703</v>
      </c>
      <c r="N86" t="s">
        <v>24</v>
      </c>
      <c r="O86" t="s">
        <v>25</v>
      </c>
      <c r="Q86" s="4">
        <v>43852</v>
      </c>
      <c r="R86">
        <f t="shared" si="3"/>
        <v>0</v>
      </c>
      <c r="S86">
        <f t="shared" si="4"/>
        <v>0</v>
      </c>
      <c r="T86">
        <f t="shared" si="5"/>
        <v>7022.25</v>
      </c>
    </row>
    <row r="87" spans="1:20" x14ac:dyDescent="0.3">
      <c r="A87" t="s">
        <v>124</v>
      </c>
      <c r="B87" t="s">
        <v>126</v>
      </c>
      <c r="C87" t="s">
        <v>19</v>
      </c>
      <c r="D87" s="4">
        <v>43466</v>
      </c>
      <c r="E87" s="4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4">
        <v>43466</v>
      </c>
      <c r="N87" t="s">
        <v>24</v>
      </c>
      <c r="O87" t="s">
        <v>25</v>
      </c>
      <c r="Q87" s="4">
        <v>43852</v>
      </c>
      <c r="R87">
        <f t="shared" si="3"/>
        <v>0</v>
      </c>
      <c r="S87">
        <f t="shared" si="4"/>
        <v>0</v>
      </c>
      <c r="T87">
        <f t="shared" si="5"/>
        <v>77787.360000000001</v>
      </c>
    </row>
    <row r="88" spans="1:20" x14ac:dyDescent="0.3">
      <c r="A88" t="s">
        <v>124</v>
      </c>
      <c r="B88" t="s">
        <v>127</v>
      </c>
      <c r="C88" t="s">
        <v>19</v>
      </c>
      <c r="D88" s="4">
        <v>43466</v>
      </c>
      <c r="E88" s="4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4">
        <v>43466</v>
      </c>
      <c r="N88" t="s">
        <v>24</v>
      </c>
      <c r="O88" t="s">
        <v>25</v>
      </c>
      <c r="Q88" s="4">
        <v>43852</v>
      </c>
      <c r="R88">
        <f t="shared" si="3"/>
        <v>0</v>
      </c>
      <c r="S88">
        <f t="shared" si="4"/>
        <v>0</v>
      </c>
      <c r="T88">
        <f t="shared" si="5"/>
        <v>30048.080000000002</v>
      </c>
    </row>
    <row r="89" spans="1:20" x14ac:dyDescent="0.3">
      <c r="A89" t="s">
        <v>124</v>
      </c>
      <c r="B89" t="s">
        <v>128</v>
      </c>
      <c r="C89" t="s">
        <v>19</v>
      </c>
      <c r="D89" s="4">
        <v>43724</v>
      </c>
      <c r="E89" s="4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4">
        <v>43724</v>
      </c>
      <c r="N89" t="s">
        <v>24</v>
      </c>
      <c r="O89" t="s">
        <v>25</v>
      </c>
      <c r="Q89" s="4">
        <v>43852</v>
      </c>
      <c r="R89">
        <f t="shared" si="3"/>
        <v>0</v>
      </c>
      <c r="S89">
        <f t="shared" si="4"/>
        <v>0</v>
      </c>
      <c r="T89">
        <f t="shared" si="5"/>
        <v>7690.95</v>
      </c>
    </row>
    <row r="90" spans="1:20" x14ac:dyDescent="0.3">
      <c r="A90" t="s">
        <v>124</v>
      </c>
      <c r="B90">
        <v>1.2030046182479999E+19</v>
      </c>
      <c r="C90" t="s">
        <v>31</v>
      </c>
      <c r="D90" s="4">
        <v>43322</v>
      </c>
      <c r="E90" s="4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4">
        <v>43322</v>
      </c>
      <c r="N90" t="s">
        <v>24</v>
      </c>
      <c r="O90" t="s">
        <v>25</v>
      </c>
      <c r="Q90" s="4">
        <v>43852</v>
      </c>
      <c r="R90">
        <f t="shared" si="3"/>
        <v>86400</v>
      </c>
      <c r="S90">
        <f t="shared" si="4"/>
        <v>0</v>
      </c>
      <c r="T90">
        <f t="shared" si="5"/>
        <v>0</v>
      </c>
    </row>
    <row r="91" spans="1:20" x14ac:dyDescent="0.3">
      <c r="A91" t="s">
        <v>124</v>
      </c>
      <c r="B91">
        <v>1.2030046182479999E+19</v>
      </c>
      <c r="C91" t="s">
        <v>31</v>
      </c>
      <c r="D91" s="4">
        <v>43322</v>
      </c>
      <c r="E91" s="4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4">
        <v>43322</v>
      </c>
      <c r="N91" t="s">
        <v>24</v>
      </c>
      <c r="O91" t="s">
        <v>25</v>
      </c>
      <c r="Q91" s="4">
        <v>43852</v>
      </c>
      <c r="R91">
        <f t="shared" si="3"/>
        <v>345705</v>
      </c>
      <c r="S91">
        <f t="shared" si="4"/>
        <v>0</v>
      </c>
      <c r="T91">
        <f t="shared" si="5"/>
        <v>0</v>
      </c>
    </row>
    <row r="92" spans="1:20" x14ac:dyDescent="0.3">
      <c r="A92" t="s">
        <v>124</v>
      </c>
      <c r="B92">
        <v>1.203004619248E+19</v>
      </c>
      <c r="C92" t="s">
        <v>19</v>
      </c>
      <c r="D92" s="4">
        <v>43687</v>
      </c>
      <c r="E92" s="4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4">
        <v>43687</v>
      </c>
      <c r="N92" t="s">
        <v>24</v>
      </c>
      <c r="O92" t="s">
        <v>23</v>
      </c>
      <c r="Q92" s="4">
        <v>43852</v>
      </c>
      <c r="R92">
        <f t="shared" si="3"/>
        <v>77400</v>
      </c>
      <c r="S92">
        <f t="shared" si="4"/>
        <v>0</v>
      </c>
      <c r="T92">
        <f t="shared" si="5"/>
        <v>0</v>
      </c>
    </row>
    <row r="93" spans="1:20" x14ac:dyDescent="0.3">
      <c r="A93" t="s">
        <v>124</v>
      </c>
      <c r="B93">
        <v>1.203004619248E+19</v>
      </c>
      <c r="C93" t="s">
        <v>19</v>
      </c>
      <c r="D93" s="4">
        <v>43687</v>
      </c>
      <c r="E93" s="4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4">
        <v>43687</v>
      </c>
      <c r="N93" t="s">
        <v>24</v>
      </c>
      <c r="O93" t="s">
        <v>23</v>
      </c>
      <c r="Q93" s="4">
        <v>43852</v>
      </c>
      <c r="R93">
        <f t="shared" si="3"/>
        <v>302811.08</v>
      </c>
      <c r="S93">
        <f t="shared" si="4"/>
        <v>0</v>
      </c>
      <c r="T93">
        <f t="shared" si="5"/>
        <v>0</v>
      </c>
    </row>
    <row r="94" spans="1:20" x14ac:dyDescent="0.3">
      <c r="A94" t="s">
        <v>124</v>
      </c>
      <c r="B94" t="s">
        <v>129</v>
      </c>
      <c r="C94" t="s">
        <v>19</v>
      </c>
      <c r="D94" s="4">
        <v>43282</v>
      </c>
      <c r="E94" s="4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4">
        <v>43282</v>
      </c>
      <c r="N94" t="s">
        <v>24</v>
      </c>
      <c r="O94" t="s">
        <v>25</v>
      </c>
      <c r="Q94" s="4">
        <v>43852</v>
      </c>
      <c r="R94">
        <f t="shared" si="3"/>
        <v>1183.3800000000001</v>
      </c>
      <c r="S94">
        <f t="shared" si="4"/>
        <v>0</v>
      </c>
      <c r="T94">
        <f t="shared" si="5"/>
        <v>0</v>
      </c>
    </row>
    <row r="95" spans="1:20" x14ac:dyDescent="0.3">
      <c r="A95" t="s">
        <v>130</v>
      </c>
      <c r="B95" t="s">
        <v>131</v>
      </c>
      <c r="C95" t="s">
        <v>19</v>
      </c>
      <c r="D95" s="4">
        <v>43359</v>
      </c>
      <c r="E95" s="4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4">
        <v>43359</v>
      </c>
      <c r="N95" t="s">
        <v>24</v>
      </c>
      <c r="O95" t="s">
        <v>25</v>
      </c>
      <c r="Q95" s="4">
        <v>43852</v>
      </c>
      <c r="R95">
        <f t="shared" si="3"/>
        <v>33977.82</v>
      </c>
      <c r="S95">
        <f t="shared" si="4"/>
        <v>0</v>
      </c>
      <c r="T95">
        <f t="shared" si="5"/>
        <v>0</v>
      </c>
    </row>
    <row r="96" spans="1:20" x14ac:dyDescent="0.3">
      <c r="A96" t="s">
        <v>124</v>
      </c>
      <c r="B96" t="s">
        <v>132</v>
      </c>
      <c r="C96" t="s">
        <v>19</v>
      </c>
      <c r="D96" s="4">
        <v>43066</v>
      </c>
      <c r="E96" s="4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4">
        <v>43247</v>
      </c>
      <c r="N96" t="s">
        <v>24</v>
      </c>
      <c r="O96" t="s">
        <v>25</v>
      </c>
      <c r="Q96" s="4">
        <v>43852</v>
      </c>
      <c r="R96">
        <f t="shared" si="3"/>
        <v>0</v>
      </c>
      <c r="S96">
        <f t="shared" si="4"/>
        <v>0</v>
      </c>
      <c r="T96">
        <f t="shared" si="5"/>
        <v>25303.02</v>
      </c>
    </row>
    <row r="97" spans="1:20" x14ac:dyDescent="0.3">
      <c r="A97" t="s">
        <v>124</v>
      </c>
      <c r="B97" t="s">
        <v>132</v>
      </c>
      <c r="C97" t="s">
        <v>19</v>
      </c>
      <c r="D97" s="4">
        <v>43066</v>
      </c>
      <c r="E97" s="4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4">
        <v>43612</v>
      </c>
      <c r="N97" t="s">
        <v>24</v>
      </c>
      <c r="O97" t="s">
        <v>25</v>
      </c>
      <c r="Q97" s="4">
        <v>43852</v>
      </c>
      <c r="R97">
        <f t="shared" si="3"/>
        <v>0</v>
      </c>
      <c r="S97">
        <f t="shared" si="4"/>
        <v>0</v>
      </c>
      <c r="T97">
        <f t="shared" si="5"/>
        <v>25302.959999999999</v>
      </c>
    </row>
    <row r="98" spans="1:20" x14ac:dyDescent="0.3">
      <c r="A98" t="s">
        <v>124</v>
      </c>
      <c r="B98" t="s">
        <v>132</v>
      </c>
      <c r="C98" t="s">
        <v>19</v>
      </c>
      <c r="D98" s="4">
        <v>43066</v>
      </c>
      <c r="E98" s="4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4">
        <v>43704</v>
      </c>
      <c r="N98" t="s">
        <v>24</v>
      </c>
      <c r="O98" t="s">
        <v>25</v>
      </c>
      <c r="Q98" s="4">
        <v>43852</v>
      </c>
      <c r="R98">
        <f t="shared" si="3"/>
        <v>0</v>
      </c>
      <c r="S98">
        <f t="shared" si="4"/>
        <v>0</v>
      </c>
      <c r="T98">
        <f t="shared" si="5"/>
        <v>25302.959999999999</v>
      </c>
    </row>
    <row r="99" spans="1:20" x14ac:dyDescent="0.3">
      <c r="A99" t="s">
        <v>124</v>
      </c>
      <c r="B99" t="s">
        <v>132</v>
      </c>
      <c r="C99" t="s">
        <v>19</v>
      </c>
      <c r="D99" s="4">
        <v>43066</v>
      </c>
      <c r="E99" s="4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4">
        <v>43796</v>
      </c>
      <c r="N99" t="s">
        <v>24</v>
      </c>
      <c r="O99" t="s">
        <v>25</v>
      </c>
      <c r="Q99" s="4">
        <v>43852</v>
      </c>
      <c r="R99">
        <f t="shared" si="3"/>
        <v>0</v>
      </c>
      <c r="S99">
        <f t="shared" si="4"/>
        <v>0</v>
      </c>
      <c r="T99">
        <f t="shared" si="5"/>
        <v>25302.959999999999</v>
      </c>
    </row>
    <row r="100" spans="1:20" x14ac:dyDescent="0.3">
      <c r="A100" t="s">
        <v>124</v>
      </c>
      <c r="B100" t="s">
        <v>132</v>
      </c>
      <c r="C100" t="s">
        <v>19</v>
      </c>
      <c r="D100" s="4">
        <v>43066</v>
      </c>
      <c r="E100" s="4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4">
        <v>43888</v>
      </c>
      <c r="N100" t="s">
        <v>24</v>
      </c>
      <c r="O100" t="s">
        <v>25</v>
      </c>
      <c r="Q100" s="4">
        <v>43852</v>
      </c>
      <c r="R100">
        <f t="shared" si="3"/>
        <v>0</v>
      </c>
      <c r="S100">
        <f t="shared" si="4"/>
        <v>0</v>
      </c>
      <c r="T100">
        <f t="shared" si="5"/>
        <v>25302.959999999999</v>
      </c>
    </row>
    <row r="101" spans="1:20" x14ac:dyDescent="0.3">
      <c r="A101" t="s">
        <v>124</v>
      </c>
      <c r="B101" t="s">
        <v>132</v>
      </c>
      <c r="C101" t="s">
        <v>19</v>
      </c>
      <c r="D101" s="4">
        <v>43066</v>
      </c>
      <c r="E101" s="4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4">
        <v>43978</v>
      </c>
      <c r="N101" t="s">
        <v>24</v>
      </c>
      <c r="O101" t="s">
        <v>25</v>
      </c>
      <c r="Q101" s="4">
        <v>43852</v>
      </c>
      <c r="R101">
        <f t="shared" si="3"/>
        <v>0</v>
      </c>
      <c r="S101">
        <f t="shared" si="4"/>
        <v>0</v>
      </c>
      <c r="T101">
        <f t="shared" si="5"/>
        <v>25302.959999999999</v>
      </c>
    </row>
    <row r="102" spans="1:20" x14ac:dyDescent="0.3">
      <c r="A102" t="s">
        <v>124</v>
      </c>
      <c r="B102" t="s">
        <v>132</v>
      </c>
      <c r="C102" t="s">
        <v>19</v>
      </c>
      <c r="D102" s="4">
        <v>43066</v>
      </c>
      <c r="E102" s="4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4">
        <v>43339</v>
      </c>
      <c r="N102" t="s">
        <v>24</v>
      </c>
      <c r="O102" t="s">
        <v>25</v>
      </c>
      <c r="Q102" s="4">
        <v>43852</v>
      </c>
      <c r="R102">
        <f t="shared" si="3"/>
        <v>0</v>
      </c>
      <c r="S102">
        <f t="shared" si="4"/>
        <v>0</v>
      </c>
      <c r="T102">
        <f t="shared" si="5"/>
        <v>25302.959999999999</v>
      </c>
    </row>
    <row r="103" spans="1:20" x14ac:dyDescent="0.3">
      <c r="A103" t="s">
        <v>124</v>
      </c>
      <c r="B103" t="s">
        <v>132</v>
      </c>
      <c r="C103" t="s">
        <v>19</v>
      </c>
      <c r="D103" s="4">
        <v>43066</v>
      </c>
      <c r="E103" s="4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4">
        <v>43431</v>
      </c>
      <c r="N103" t="s">
        <v>24</v>
      </c>
      <c r="O103" t="s">
        <v>25</v>
      </c>
      <c r="Q103" s="4">
        <v>43852</v>
      </c>
      <c r="R103">
        <f t="shared" si="3"/>
        <v>0</v>
      </c>
      <c r="S103">
        <f t="shared" si="4"/>
        <v>0</v>
      </c>
      <c r="T103">
        <f t="shared" si="5"/>
        <v>25302.959999999999</v>
      </c>
    </row>
    <row r="104" spans="1:20" x14ac:dyDescent="0.3">
      <c r="A104" t="s">
        <v>124</v>
      </c>
      <c r="B104" t="s">
        <v>132</v>
      </c>
      <c r="C104" t="s">
        <v>19</v>
      </c>
      <c r="D104" s="4">
        <v>43066</v>
      </c>
      <c r="E104" s="4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4">
        <v>43523</v>
      </c>
      <c r="N104" t="s">
        <v>24</v>
      </c>
      <c r="O104" t="s">
        <v>25</v>
      </c>
      <c r="Q104" s="4">
        <v>43852</v>
      </c>
      <c r="R104">
        <f t="shared" si="3"/>
        <v>0</v>
      </c>
      <c r="S104">
        <f t="shared" si="4"/>
        <v>0</v>
      </c>
      <c r="T104">
        <f t="shared" si="5"/>
        <v>25302.959999999999</v>
      </c>
    </row>
    <row r="105" spans="1:20" x14ac:dyDescent="0.3">
      <c r="A105" t="s">
        <v>124</v>
      </c>
      <c r="B105" t="s">
        <v>132</v>
      </c>
      <c r="C105" t="s">
        <v>19</v>
      </c>
      <c r="D105" s="4">
        <v>43066</v>
      </c>
      <c r="E105" s="4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4">
        <v>43158</v>
      </c>
      <c r="N105" t="s">
        <v>24</v>
      </c>
      <c r="O105" t="s">
        <v>25</v>
      </c>
      <c r="Q105" s="4">
        <v>43852</v>
      </c>
      <c r="R105">
        <f t="shared" si="3"/>
        <v>0</v>
      </c>
      <c r="S105">
        <f t="shared" si="4"/>
        <v>0</v>
      </c>
      <c r="T105">
        <f t="shared" si="5"/>
        <v>25303.02</v>
      </c>
    </row>
    <row r="106" spans="1:20" x14ac:dyDescent="0.3">
      <c r="A106" t="s">
        <v>124</v>
      </c>
      <c r="B106" t="s">
        <v>132</v>
      </c>
      <c r="C106" t="s">
        <v>19</v>
      </c>
      <c r="D106" s="4">
        <v>43066</v>
      </c>
      <c r="E106" s="4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4">
        <v>43066</v>
      </c>
      <c r="N106" t="s">
        <v>24</v>
      </c>
      <c r="O106" t="s">
        <v>25</v>
      </c>
      <c r="Q106" s="4">
        <v>43852</v>
      </c>
      <c r="R106">
        <f t="shared" si="3"/>
        <v>0</v>
      </c>
      <c r="S106">
        <f t="shared" si="4"/>
        <v>0</v>
      </c>
      <c r="T106">
        <f t="shared" si="5"/>
        <v>39952.080000000002</v>
      </c>
    </row>
    <row r="107" spans="1:20" x14ac:dyDescent="0.3">
      <c r="A107" t="s">
        <v>124</v>
      </c>
      <c r="B107">
        <v>8540162</v>
      </c>
      <c r="C107" t="s">
        <v>31</v>
      </c>
      <c r="D107" s="4">
        <v>43158</v>
      </c>
      <c r="E107" s="4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4">
        <v>43158</v>
      </c>
      <c r="N107" t="s">
        <v>24</v>
      </c>
      <c r="O107" t="s">
        <v>25</v>
      </c>
      <c r="Q107" s="4">
        <v>43852</v>
      </c>
      <c r="R107">
        <f t="shared" si="3"/>
        <v>562.24</v>
      </c>
      <c r="S107">
        <f t="shared" si="4"/>
        <v>0</v>
      </c>
      <c r="T107">
        <f t="shared" si="5"/>
        <v>0</v>
      </c>
    </row>
    <row r="108" spans="1:20" x14ac:dyDescent="0.3">
      <c r="A108" t="s">
        <v>124</v>
      </c>
      <c r="B108" t="s">
        <v>134</v>
      </c>
      <c r="C108" t="s">
        <v>19</v>
      </c>
      <c r="D108" s="4">
        <v>43523</v>
      </c>
      <c r="E108" s="4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4">
        <v>43526</v>
      </c>
      <c r="N108" t="s">
        <v>24</v>
      </c>
      <c r="O108" t="s">
        <v>23</v>
      </c>
      <c r="Q108" s="4">
        <v>43852</v>
      </c>
      <c r="R108">
        <f t="shared" si="3"/>
        <v>628.70000000000005</v>
      </c>
      <c r="S108">
        <f t="shared" si="4"/>
        <v>0</v>
      </c>
      <c r="T108">
        <f t="shared" si="5"/>
        <v>0</v>
      </c>
    </row>
    <row r="109" spans="1:20" x14ac:dyDescent="0.3">
      <c r="A109" t="s">
        <v>124</v>
      </c>
      <c r="B109">
        <v>304001926</v>
      </c>
      <c r="C109" t="s">
        <v>31</v>
      </c>
      <c r="D109" s="4">
        <v>43191</v>
      </c>
      <c r="E109" s="4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4">
        <v>43191</v>
      </c>
      <c r="N109" t="s">
        <v>24</v>
      </c>
      <c r="O109" t="s">
        <v>25</v>
      </c>
      <c r="Q109" s="4">
        <v>43852</v>
      </c>
      <c r="R109">
        <f t="shared" si="3"/>
        <v>5075.5</v>
      </c>
      <c r="S109">
        <f t="shared" si="4"/>
        <v>0</v>
      </c>
      <c r="T109">
        <f t="shared" si="5"/>
        <v>0</v>
      </c>
    </row>
    <row r="110" spans="1:20" x14ac:dyDescent="0.3">
      <c r="A110" t="s">
        <v>124</v>
      </c>
      <c r="B110">
        <v>304003761</v>
      </c>
      <c r="C110" t="s">
        <v>19</v>
      </c>
      <c r="D110" s="4">
        <v>43556</v>
      </c>
      <c r="E110" s="4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4">
        <v>43556</v>
      </c>
      <c r="N110" t="s">
        <v>24</v>
      </c>
      <c r="O110" t="s">
        <v>23</v>
      </c>
      <c r="Q110" s="4">
        <v>43852</v>
      </c>
      <c r="R110">
        <f t="shared" si="3"/>
        <v>5206</v>
      </c>
      <c r="S110">
        <f t="shared" si="4"/>
        <v>0</v>
      </c>
      <c r="T110">
        <f t="shared" si="5"/>
        <v>0</v>
      </c>
    </row>
    <row r="111" spans="1:20" x14ac:dyDescent="0.3">
      <c r="A111" t="s">
        <v>135</v>
      </c>
      <c r="B111" t="s">
        <v>136</v>
      </c>
      <c r="C111" t="s">
        <v>19</v>
      </c>
      <c r="D111" s="4">
        <v>43494</v>
      </c>
      <c r="E111" s="4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4">
        <v>43494</v>
      </c>
      <c r="N111" t="s">
        <v>24</v>
      </c>
      <c r="O111" t="s">
        <v>25</v>
      </c>
      <c r="Q111" s="4">
        <v>43852</v>
      </c>
      <c r="R111">
        <f t="shared" si="3"/>
        <v>0</v>
      </c>
      <c r="S111">
        <f t="shared" si="4"/>
        <v>5462.5</v>
      </c>
      <c r="T111">
        <f t="shared" si="5"/>
        <v>0</v>
      </c>
    </row>
    <row r="112" spans="1:20" x14ac:dyDescent="0.3">
      <c r="A112" t="s">
        <v>135</v>
      </c>
      <c r="B112" t="s">
        <v>138</v>
      </c>
      <c r="C112" t="s">
        <v>19</v>
      </c>
      <c r="D112" s="4">
        <v>43472</v>
      </c>
      <c r="E112" s="4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4">
        <v>43472</v>
      </c>
      <c r="N112" t="s">
        <v>24</v>
      </c>
      <c r="O112" t="s">
        <v>43</v>
      </c>
      <c r="Q112" s="4">
        <v>43852</v>
      </c>
      <c r="R112">
        <f t="shared" si="3"/>
        <v>13612.5</v>
      </c>
      <c r="S112">
        <f t="shared" si="4"/>
        <v>0</v>
      </c>
      <c r="T112">
        <f t="shared" si="5"/>
        <v>0</v>
      </c>
    </row>
    <row r="113" spans="1:20" x14ac:dyDescent="0.3">
      <c r="A113" t="s">
        <v>135</v>
      </c>
      <c r="B113" t="s">
        <v>138</v>
      </c>
      <c r="C113" t="s">
        <v>19</v>
      </c>
      <c r="D113" s="4">
        <v>43472</v>
      </c>
      <c r="E113" s="4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4">
        <v>43559</v>
      </c>
      <c r="N113" t="s">
        <v>44</v>
      </c>
      <c r="O113" t="s">
        <v>43</v>
      </c>
      <c r="Q113" s="4">
        <v>43852</v>
      </c>
      <c r="R113">
        <f t="shared" si="3"/>
        <v>6991.55</v>
      </c>
      <c r="S113">
        <f t="shared" si="4"/>
        <v>0</v>
      </c>
      <c r="T113">
        <f t="shared" si="5"/>
        <v>0</v>
      </c>
    </row>
    <row r="114" spans="1:20" x14ac:dyDescent="0.3">
      <c r="A114" t="s">
        <v>135</v>
      </c>
      <c r="B114">
        <v>2302003012</v>
      </c>
      <c r="C114" t="s">
        <v>19</v>
      </c>
      <c r="D114" s="4">
        <v>43339</v>
      </c>
      <c r="E114" s="4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4">
        <v>43339</v>
      </c>
      <c r="N114" t="s">
        <v>24</v>
      </c>
      <c r="O114" t="s">
        <v>25</v>
      </c>
      <c r="Q114" s="4">
        <v>43852</v>
      </c>
      <c r="R114">
        <f t="shared" si="3"/>
        <v>13750</v>
      </c>
      <c r="S114">
        <f t="shared" si="4"/>
        <v>0</v>
      </c>
      <c r="T114">
        <f t="shared" si="5"/>
        <v>0</v>
      </c>
    </row>
    <row r="115" spans="1:20" x14ac:dyDescent="0.3">
      <c r="A115" t="s">
        <v>135</v>
      </c>
      <c r="B115">
        <v>41045400</v>
      </c>
      <c r="C115" t="s">
        <v>19</v>
      </c>
      <c r="D115" s="4">
        <v>43543</v>
      </c>
      <c r="E115" s="4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4">
        <v>43543</v>
      </c>
      <c r="N115" t="s">
        <v>24</v>
      </c>
      <c r="O115" t="s">
        <v>25</v>
      </c>
      <c r="Q115" s="4">
        <v>43852</v>
      </c>
      <c r="R115">
        <f t="shared" si="3"/>
        <v>0</v>
      </c>
      <c r="S115">
        <f t="shared" si="4"/>
        <v>70125</v>
      </c>
      <c r="T115">
        <f t="shared" si="5"/>
        <v>0</v>
      </c>
    </row>
    <row r="116" spans="1:20" x14ac:dyDescent="0.3">
      <c r="A116" t="s">
        <v>135</v>
      </c>
      <c r="B116">
        <v>41045403</v>
      </c>
      <c r="C116" t="s">
        <v>19</v>
      </c>
      <c r="D116" s="4">
        <v>43543</v>
      </c>
      <c r="E116" s="4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4">
        <v>43543</v>
      </c>
      <c r="N116" t="s">
        <v>24</v>
      </c>
      <c r="O116" t="s">
        <v>25</v>
      </c>
      <c r="Q116" s="4">
        <v>43852</v>
      </c>
      <c r="R116">
        <f t="shared" si="3"/>
        <v>0</v>
      </c>
      <c r="S116">
        <f t="shared" si="4"/>
        <v>70125</v>
      </c>
      <c r="T116">
        <f t="shared" si="5"/>
        <v>0</v>
      </c>
    </row>
    <row r="117" spans="1:20" x14ac:dyDescent="0.3">
      <c r="A117" t="s">
        <v>135</v>
      </c>
      <c r="B117" t="s">
        <v>139</v>
      </c>
      <c r="C117" t="s">
        <v>31</v>
      </c>
      <c r="D117" s="4">
        <v>43191</v>
      </c>
      <c r="E117" s="4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4">
        <v>43191</v>
      </c>
      <c r="N117" t="s">
        <v>24</v>
      </c>
      <c r="O117" t="s">
        <v>25</v>
      </c>
      <c r="Q117" s="4">
        <v>43852</v>
      </c>
      <c r="R117">
        <f t="shared" si="3"/>
        <v>208122.92</v>
      </c>
      <c r="S117">
        <f t="shared" si="4"/>
        <v>0</v>
      </c>
      <c r="T117">
        <f t="shared" si="5"/>
        <v>0</v>
      </c>
    </row>
    <row r="118" spans="1:20" x14ac:dyDescent="0.3">
      <c r="A118" t="s">
        <v>135</v>
      </c>
      <c r="B118">
        <v>8502066</v>
      </c>
      <c r="C118" t="s">
        <v>31</v>
      </c>
      <c r="D118" s="4">
        <v>43160</v>
      </c>
      <c r="E118" s="4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4">
        <v>43160</v>
      </c>
      <c r="N118" t="s">
        <v>24</v>
      </c>
      <c r="O118" t="s">
        <v>43</v>
      </c>
      <c r="Q118" s="4">
        <v>43852</v>
      </c>
      <c r="R118">
        <f t="shared" si="3"/>
        <v>45375.15</v>
      </c>
      <c r="S118">
        <f t="shared" si="4"/>
        <v>0</v>
      </c>
      <c r="T118">
        <f t="shared" si="5"/>
        <v>0</v>
      </c>
    </row>
    <row r="119" spans="1:20" x14ac:dyDescent="0.3">
      <c r="A119" t="s">
        <v>135</v>
      </c>
      <c r="B119">
        <v>8502066</v>
      </c>
      <c r="C119" t="s">
        <v>31</v>
      </c>
      <c r="D119" s="4">
        <v>43160</v>
      </c>
      <c r="E119" s="4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4">
        <v>43468</v>
      </c>
      <c r="N119" t="s">
        <v>44</v>
      </c>
      <c r="O119" t="s">
        <v>43</v>
      </c>
      <c r="Q119" s="4">
        <v>43852</v>
      </c>
      <c r="R119">
        <f t="shared" si="3"/>
        <v>18150</v>
      </c>
      <c r="S119">
        <f t="shared" si="4"/>
        <v>0</v>
      </c>
      <c r="T119">
        <f t="shared" si="5"/>
        <v>0</v>
      </c>
    </row>
    <row r="120" spans="1:20" x14ac:dyDescent="0.3">
      <c r="A120" t="s">
        <v>135</v>
      </c>
      <c r="B120" t="s">
        <v>140</v>
      </c>
      <c r="C120" t="s">
        <v>19</v>
      </c>
      <c r="D120" s="4">
        <v>43525</v>
      </c>
      <c r="E120" s="4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4">
        <v>43525</v>
      </c>
      <c r="N120" t="s">
        <v>24</v>
      </c>
      <c r="O120" t="s">
        <v>43</v>
      </c>
      <c r="Q120" s="4">
        <v>43852</v>
      </c>
      <c r="R120">
        <f t="shared" si="3"/>
        <v>45375.15</v>
      </c>
      <c r="S120">
        <f t="shared" si="4"/>
        <v>0</v>
      </c>
      <c r="T120">
        <f t="shared" si="5"/>
        <v>0</v>
      </c>
    </row>
    <row r="121" spans="1:20" x14ac:dyDescent="0.3">
      <c r="A121" t="s">
        <v>135</v>
      </c>
      <c r="B121" t="s">
        <v>140</v>
      </c>
      <c r="C121" t="s">
        <v>19</v>
      </c>
      <c r="D121" s="4">
        <v>43525</v>
      </c>
      <c r="E121" s="4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4">
        <v>43666</v>
      </c>
      <c r="N121" t="s">
        <v>44</v>
      </c>
      <c r="O121" t="s">
        <v>43</v>
      </c>
      <c r="Q121" s="4">
        <v>43852</v>
      </c>
      <c r="R121">
        <f t="shared" si="3"/>
        <v>45375</v>
      </c>
      <c r="S121">
        <f t="shared" si="4"/>
        <v>0</v>
      </c>
      <c r="T121">
        <f t="shared" si="5"/>
        <v>0</v>
      </c>
    </row>
    <row r="122" spans="1:20" x14ac:dyDescent="0.3">
      <c r="A122" t="s">
        <v>135</v>
      </c>
      <c r="B122" t="s">
        <v>140</v>
      </c>
      <c r="C122" t="s">
        <v>19</v>
      </c>
      <c r="D122" s="4">
        <v>43525</v>
      </c>
      <c r="E122" s="4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N122" t="s">
        <v>44</v>
      </c>
      <c r="O122" t="s">
        <v>43</v>
      </c>
      <c r="Q122" s="4">
        <v>43852</v>
      </c>
      <c r="R122">
        <f t="shared" si="3"/>
        <v>0</v>
      </c>
      <c r="S122">
        <f t="shared" si="4"/>
        <v>0</v>
      </c>
      <c r="T122">
        <f t="shared" si="5"/>
        <v>0</v>
      </c>
    </row>
    <row r="123" spans="1:20" x14ac:dyDescent="0.3">
      <c r="A123" t="s">
        <v>135</v>
      </c>
      <c r="B123">
        <v>2.9992015408021002E+18</v>
      </c>
      <c r="C123" t="s">
        <v>31</v>
      </c>
      <c r="D123" s="4">
        <v>43405</v>
      </c>
      <c r="E123" s="4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4">
        <v>43405</v>
      </c>
      <c r="N123" t="s">
        <v>24</v>
      </c>
      <c r="O123" t="s">
        <v>43</v>
      </c>
      <c r="Q123" s="4">
        <v>43852</v>
      </c>
      <c r="R123">
        <f t="shared" si="3"/>
        <v>6157.88</v>
      </c>
      <c r="S123">
        <f t="shared" si="4"/>
        <v>0</v>
      </c>
      <c r="T123">
        <f t="shared" si="5"/>
        <v>0</v>
      </c>
    </row>
    <row r="124" spans="1:20" x14ac:dyDescent="0.3">
      <c r="A124" t="s">
        <v>135</v>
      </c>
      <c r="B124">
        <v>2.9992015408021002E+18</v>
      </c>
      <c r="C124" t="s">
        <v>31</v>
      </c>
      <c r="D124" s="4">
        <v>43405</v>
      </c>
      <c r="E124" s="4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M124" s="4">
        <v>43439</v>
      </c>
      <c r="N124" t="s">
        <v>44</v>
      </c>
      <c r="O124" t="s">
        <v>43</v>
      </c>
      <c r="Q124" s="4">
        <v>43852</v>
      </c>
      <c r="R124">
        <f t="shared" si="3"/>
        <v>0</v>
      </c>
      <c r="S124">
        <f t="shared" si="4"/>
        <v>0</v>
      </c>
      <c r="T124">
        <f t="shared" si="5"/>
        <v>0</v>
      </c>
    </row>
    <row r="125" spans="1:20" x14ac:dyDescent="0.3">
      <c r="A125" t="s">
        <v>135</v>
      </c>
      <c r="B125">
        <v>2.9992015408021002E+18</v>
      </c>
      <c r="C125" t="s">
        <v>31</v>
      </c>
      <c r="D125" s="4">
        <v>43405</v>
      </c>
      <c r="E125" s="4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4">
        <v>43504</v>
      </c>
      <c r="N125" t="s">
        <v>44</v>
      </c>
      <c r="O125" t="s">
        <v>43</v>
      </c>
      <c r="Q125" s="4">
        <v>43852</v>
      </c>
      <c r="R125">
        <f t="shared" si="3"/>
        <v>113.48</v>
      </c>
      <c r="S125">
        <f t="shared" si="4"/>
        <v>0</v>
      </c>
      <c r="T125">
        <f t="shared" si="5"/>
        <v>0</v>
      </c>
    </row>
    <row r="126" spans="1:20" x14ac:dyDescent="0.3">
      <c r="A126" t="s">
        <v>135</v>
      </c>
      <c r="B126">
        <v>2.9992015408021002E+18</v>
      </c>
      <c r="C126" t="s">
        <v>19</v>
      </c>
      <c r="D126" s="4">
        <v>43770</v>
      </c>
      <c r="E126" s="4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4">
        <v>43770</v>
      </c>
      <c r="N126" t="s">
        <v>24</v>
      </c>
      <c r="O126" t="s">
        <v>23</v>
      </c>
      <c r="Q126" s="4">
        <v>43852</v>
      </c>
      <c r="R126">
        <f t="shared" si="3"/>
        <v>4302.3</v>
      </c>
      <c r="S126">
        <f t="shared" si="4"/>
        <v>0</v>
      </c>
      <c r="T126">
        <f t="shared" si="5"/>
        <v>0</v>
      </c>
    </row>
    <row r="127" spans="1:20" x14ac:dyDescent="0.3">
      <c r="A127" t="s">
        <v>135</v>
      </c>
      <c r="B127" t="s">
        <v>141</v>
      </c>
      <c r="C127" t="s">
        <v>19</v>
      </c>
      <c r="D127" s="4">
        <v>43602</v>
      </c>
      <c r="E127" s="4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4">
        <v>43602</v>
      </c>
      <c r="N127" t="s">
        <v>24</v>
      </c>
      <c r="O127" t="s">
        <v>25</v>
      </c>
      <c r="Q127" s="4">
        <v>43852</v>
      </c>
      <c r="R127">
        <f t="shared" si="3"/>
        <v>52500</v>
      </c>
      <c r="S127">
        <f t="shared" si="4"/>
        <v>0</v>
      </c>
      <c r="T127">
        <f t="shared" si="5"/>
        <v>0</v>
      </c>
    </row>
    <row r="128" spans="1:20" x14ac:dyDescent="0.3">
      <c r="A128" t="s">
        <v>135</v>
      </c>
      <c r="B128" t="s">
        <v>142</v>
      </c>
      <c r="C128" t="s">
        <v>31</v>
      </c>
      <c r="D128" s="4">
        <v>43282</v>
      </c>
      <c r="E128" s="4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4">
        <v>43646</v>
      </c>
      <c r="N128" t="s">
        <v>24</v>
      </c>
      <c r="O128" t="s">
        <v>25</v>
      </c>
      <c r="Q128" s="4">
        <v>43852</v>
      </c>
      <c r="R128">
        <f t="shared" si="3"/>
        <v>0</v>
      </c>
      <c r="S128">
        <f t="shared" si="4"/>
        <v>0</v>
      </c>
      <c r="T128">
        <f t="shared" si="5"/>
        <v>1147.82</v>
      </c>
    </row>
    <row r="129" spans="1:20" x14ac:dyDescent="0.3">
      <c r="A129" t="s">
        <v>135</v>
      </c>
      <c r="B129" t="s">
        <v>143</v>
      </c>
      <c r="C129" t="s">
        <v>31</v>
      </c>
      <c r="D129" s="4">
        <v>43282</v>
      </c>
      <c r="E129" s="4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4">
        <v>43282</v>
      </c>
      <c r="N129" t="s">
        <v>24</v>
      </c>
      <c r="O129" t="s">
        <v>25</v>
      </c>
      <c r="Q129" s="4">
        <v>43852</v>
      </c>
      <c r="R129">
        <f t="shared" si="3"/>
        <v>1896.63</v>
      </c>
      <c r="S129">
        <f t="shared" si="4"/>
        <v>0</v>
      </c>
      <c r="T129">
        <f t="shared" si="5"/>
        <v>0</v>
      </c>
    </row>
    <row r="130" spans="1:20" x14ac:dyDescent="0.3">
      <c r="A130" t="s">
        <v>135</v>
      </c>
      <c r="B130" t="s">
        <v>144</v>
      </c>
      <c r="C130" t="s">
        <v>31</v>
      </c>
      <c r="D130" s="4">
        <v>43283</v>
      </c>
      <c r="E130" s="4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4">
        <v>43646</v>
      </c>
      <c r="N130" t="s">
        <v>24</v>
      </c>
      <c r="O130" t="s">
        <v>25</v>
      </c>
      <c r="Q130" s="4">
        <v>43852</v>
      </c>
      <c r="R130">
        <f t="shared" si="3"/>
        <v>0</v>
      </c>
      <c r="S130">
        <f t="shared" si="4"/>
        <v>0</v>
      </c>
      <c r="T130">
        <f t="shared" si="5"/>
        <v>0</v>
      </c>
    </row>
    <row r="131" spans="1:20" x14ac:dyDescent="0.3">
      <c r="A131" t="s">
        <v>135</v>
      </c>
      <c r="B131" t="s">
        <v>145</v>
      </c>
      <c r="C131" t="s">
        <v>31</v>
      </c>
      <c r="D131" s="4">
        <v>43282</v>
      </c>
      <c r="E131" s="4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4">
        <v>43282</v>
      </c>
      <c r="N131" t="s">
        <v>24</v>
      </c>
      <c r="O131" t="s">
        <v>25</v>
      </c>
      <c r="Q131" s="4">
        <v>43852</v>
      </c>
      <c r="R131">
        <f t="shared" ref="R131:R194" si="6">IF(K131="Renewal",L131,0)</f>
        <v>48125</v>
      </c>
      <c r="S131">
        <f t="shared" ref="S131:S194" si="7">IF(K131="New",L131,0)</f>
        <v>0</v>
      </c>
      <c r="T131">
        <f t="shared" ref="T131:T194" si="8">IF(K131="Cross sell",L131,0)</f>
        <v>0</v>
      </c>
    </row>
    <row r="132" spans="1:20" x14ac:dyDescent="0.3">
      <c r="A132" t="s">
        <v>135</v>
      </c>
      <c r="B132" t="s">
        <v>146</v>
      </c>
      <c r="C132" t="s">
        <v>31</v>
      </c>
      <c r="D132" s="4">
        <v>43282</v>
      </c>
      <c r="E132" s="4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4">
        <v>43282</v>
      </c>
      <c r="N132" t="s">
        <v>24</v>
      </c>
      <c r="O132" t="s">
        <v>25</v>
      </c>
      <c r="Q132" s="4">
        <v>43852</v>
      </c>
      <c r="R132">
        <f t="shared" si="6"/>
        <v>13560.92</v>
      </c>
      <c r="S132">
        <f t="shared" si="7"/>
        <v>0</v>
      </c>
      <c r="T132">
        <f t="shared" si="8"/>
        <v>0</v>
      </c>
    </row>
    <row r="133" spans="1:20" x14ac:dyDescent="0.3">
      <c r="A133" t="s">
        <v>135</v>
      </c>
      <c r="B133" t="s">
        <v>147</v>
      </c>
      <c r="C133" t="s">
        <v>31</v>
      </c>
      <c r="D133" s="4">
        <v>43282</v>
      </c>
      <c r="E133" s="4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4">
        <v>43282</v>
      </c>
      <c r="N133" t="s">
        <v>24</v>
      </c>
      <c r="O133" t="s">
        <v>25</v>
      </c>
      <c r="Q133" s="4">
        <v>43852</v>
      </c>
      <c r="R133">
        <f t="shared" si="6"/>
        <v>55052.69</v>
      </c>
      <c r="S133">
        <f t="shared" si="7"/>
        <v>0</v>
      </c>
      <c r="T133">
        <f t="shared" si="8"/>
        <v>0</v>
      </c>
    </row>
    <row r="134" spans="1:20" x14ac:dyDescent="0.3">
      <c r="A134" t="s">
        <v>135</v>
      </c>
      <c r="B134" t="s">
        <v>148</v>
      </c>
      <c r="C134" t="s">
        <v>31</v>
      </c>
      <c r="D134" s="4">
        <v>43282</v>
      </c>
      <c r="E134" s="4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4">
        <v>43282</v>
      </c>
      <c r="N134" t="s">
        <v>24</v>
      </c>
      <c r="O134" t="s">
        <v>25</v>
      </c>
      <c r="Q134" s="4">
        <v>43852</v>
      </c>
      <c r="R134">
        <f t="shared" si="6"/>
        <v>14131.43</v>
      </c>
      <c r="S134">
        <f t="shared" si="7"/>
        <v>0</v>
      </c>
      <c r="T134">
        <f t="shared" si="8"/>
        <v>0</v>
      </c>
    </row>
    <row r="135" spans="1:20" x14ac:dyDescent="0.3">
      <c r="A135" t="s">
        <v>135</v>
      </c>
      <c r="B135" t="s">
        <v>149</v>
      </c>
      <c r="C135" t="s">
        <v>31</v>
      </c>
      <c r="D135" s="4">
        <v>43282</v>
      </c>
      <c r="E135" s="4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4">
        <v>43282</v>
      </c>
      <c r="N135" t="s">
        <v>24</v>
      </c>
      <c r="O135" t="s">
        <v>25</v>
      </c>
      <c r="Q135" s="4">
        <v>43852</v>
      </c>
      <c r="R135">
        <f t="shared" si="6"/>
        <v>3125</v>
      </c>
      <c r="S135">
        <f t="shared" si="7"/>
        <v>0</v>
      </c>
      <c r="T135">
        <f t="shared" si="8"/>
        <v>0</v>
      </c>
    </row>
    <row r="136" spans="1:20" x14ac:dyDescent="0.3">
      <c r="A136" t="s">
        <v>135</v>
      </c>
      <c r="B136" t="s">
        <v>150</v>
      </c>
      <c r="C136" t="s">
        <v>31</v>
      </c>
      <c r="D136" s="4">
        <v>43282</v>
      </c>
      <c r="E136" s="4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4">
        <v>43282</v>
      </c>
      <c r="N136" t="s">
        <v>24</v>
      </c>
      <c r="O136" t="s">
        <v>25</v>
      </c>
      <c r="Q136" s="4">
        <v>43852</v>
      </c>
      <c r="R136">
        <f t="shared" si="6"/>
        <v>1125</v>
      </c>
      <c r="S136">
        <f t="shared" si="7"/>
        <v>0</v>
      </c>
      <c r="T136">
        <f t="shared" si="8"/>
        <v>0</v>
      </c>
    </row>
    <row r="137" spans="1:20" x14ac:dyDescent="0.3">
      <c r="A137" t="s">
        <v>135</v>
      </c>
      <c r="B137" t="s">
        <v>151</v>
      </c>
      <c r="C137" t="s">
        <v>31</v>
      </c>
      <c r="D137" s="4">
        <v>43282</v>
      </c>
      <c r="E137" s="4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4">
        <v>43282</v>
      </c>
      <c r="N137" t="s">
        <v>24</v>
      </c>
      <c r="O137" t="s">
        <v>25</v>
      </c>
      <c r="Q137" s="4">
        <v>43852</v>
      </c>
      <c r="R137">
        <f t="shared" si="6"/>
        <v>4706.25</v>
      </c>
      <c r="S137">
        <f t="shared" si="7"/>
        <v>0</v>
      </c>
      <c r="T137">
        <f t="shared" si="8"/>
        <v>0</v>
      </c>
    </row>
    <row r="138" spans="1:20" x14ac:dyDescent="0.3">
      <c r="A138" t="s">
        <v>135</v>
      </c>
      <c r="B138" t="s">
        <v>152</v>
      </c>
      <c r="C138" t="s">
        <v>19</v>
      </c>
      <c r="D138" s="4">
        <v>43647</v>
      </c>
      <c r="E138" s="4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4">
        <v>43647</v>
      </c>
      <c r="N138" t="s">
        <v>24</v>
      </c>
      <c r="O138" t="s">
        <v>23</v>
      </c>
      <c r="Q138" s="4">
        <v>43852</v>
      </c>
      <c r="R138">
        <f t="shared" si="6"/>
        <v>825</v>
      </c>
      <c r="S138">
        <f t="shared" si="7"/>
        <v>0</v>
      </c>
      <c r="T138">
        <f t="shared" si="8"/>
        <v>0</v>
      </c>
    </row>
    <row r="139" spans="1:20" x14ac:dyDescent="0.3">
      <c r="A139" t="s">
        <v>135</v>
      </c>
      <c r="B139" t="s">
        <v>153</v>
      </c>
      <c r="C139" t="s">
        <v>19</v>
      </c>
      <c r="D139" s="4">
        <v>43647</v>
      </c>
      <c r="E139" s="4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4">
        <v>43647</v>
      </c>
      <c r="N139" t="s">
        <v>24</v>
      </c>
      <c r="O139" t="s">
        <v>23</v>
      </c>
      <c r="Q139" s="4">
        <v>43852</v>
      </c>
      <c r="R139">
        <f t="shared" si="6"/>
        <v>1896.63</v>
      </c>
      <c r="S139">
        <f t="shared" si="7"/>
        <v>0</v>
      </c>
      <c r="T139">
        <f t="shared" si="8"/>
        <v>0</v>
      </c>
    </row>
    <row r="140" spans="1:20" x14ac:dyDescent="0.3">
      <c r="A140" t="s">
        <v>135</v>
      </c>
      <c r="B140" t="s">
        <v>154</v>
      </c>
      <c r="C140" t="s">
        <v>19</v>
      </c>
      <c r="D140" s="4">
        <v>43679</v>
      </c>
      <c r="E140" s="4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4">
        <v>43679</v>
      </c>
      <c r="N140" t="s">
        <v>24</v>
      </c>
      <c r="O140" t="s">
        <v>23</v>
      </c>
      <c r="Q140" s="4">
        <v>43852</v>
      </c>
      <c r="R140">
        <f t="shared" si="6"/>
        <v>19181.25</v>
      </c>
      <c r="S140">
        <f t="shared" si="7"/>
        <v>0</v>
      </c>
      <c r="T140">
        <f t="shared" si="8"/>
        <v>0</v>
      </c>
    </row>
    <row r="141" spans="1:20" x14ac:dyDescent="0.3">
      <c r="A141" t="s">
        <v>135</v>
      </c>
      <c r="B141" t="s">
        <v>155</v>
      </c>
      <c r="C141" t="s">
        <v>19</v>
      </c>
      <c r="D141" s="4">
        <v>43647</v>
      </c>
      <c r="E141" s="4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4">
        <v>43647</v>
      </c>
      <c r="N141" t="s">
        <v>24</v>
      </c>
      <c r="O141" t="s">
        <v>23</v>
      </c>
      <c r="Q141" s="4">
        <v>43852</v>
      </c>
      <c r="R141">
        <f t="shared" si="6"/>
        <v>42500</v>
      </c>
      <c r="S141">
        <f t="shared" si="7"/>
        <v>0</v>
      </c>
      <c r="T141">
        <f t="shared" si="8"/>
        <v>0</v>
      </c>
    </row>
    <row r="142" spans="1:20" x14ac:dyDescent="0.3">
      <c r="A142" t="s">
        <v>135</v>
      </c>
      <c r="B142" t="s">
        <v>156</v>
      </c>
      <c r="C142" t="s">
        <v>19</v>
      </c>
      <c r="D142" s="4">
        <v>43647</v>
      </c>
      <c r="E142" s="4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4">
        <v>43647</v>
      </c>
      <c r="N142" t="s">
        <v>24</v>
      </c>
      <c r="O142" t="s">
        <v>23</v>
      </c>
      <c r="Q142" s="4">
        <v>43852</v>
      </c>
      <c r="R142">
        <f t="shared" si="6"/>
        <v>10917.07</v>
      </c>
      <c r="S142">
        <f t="shared" si="7"/>
        <v>0</v>
      </c>
      <c r="T142">
        <f t="shared" si="8"/>
        <v>0</v>
      </c>
    </row>
    <row r="143" spans="1:20" x14ac:dyDescent="0.3">
      <c r="A143" t="s">
        <v>135</v>
      </c>
      <c r="B143" t="s">
        <v>157</v>
      </c>
      <c r="C143" t="s">
        <v>19</v>
      </c>
      <c r="D143" s="4">
        <v>43647</v>
      </c>
      <c r="E143" s="4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4">
        <v>43647</v>
      </c>
      <c r="N143" t="s">
        <v>24</v>
      </c>
      <c r="O143" t="s">
        <v>23</v>
      </c>
      <c r="Q143" s="4">
        <v>43852</v>
      </c>
      <c r="R143">
        <f t="shared" si="6"/>
        <v>60713.1</v>
      </c>
      <c r="S143">
        <f t="shared" si="7"/>
        <v>0</v>
      </c>
      <c r="T143">
        <f t="shared" si="8"/>
        <v>0</v>
      </c>
    </row>
    <row r="144" spans="1:20" x14ac:dyDescent="0.3">
      <c r="A144" t="s">
        <v>135</v>
      </c>
      <c r="B144" t="s">
        <v>158</v>
      </c>
      <c r="C144" t="s">
        <v>19</v>
      </c>
      <c r="D144" s="4">
        <v>43647</v>
      </c>
      <c r="E144" s="4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4">
        <v>43647</v>
      </c>
      <c r="N144" t="s">
        <v>24</v>
      </c>
      <c r="O144" t="s">
        <v>23</v>
      </c>
      <c r="Q144" s="4">
        <v>43852</v>
      </c>
      <c r="R144">
        <f t="shared" si="6"/>
        <v>12349.97</v>
      </c>
      <c r="S144">
        <f t="shared" si="7"/>
        <v>0</v>
      </c>
      <c r="T144">
        <f t="shared" si="8"/>
        <v>0</v>
      </c>
    </row>
    <row r="145" spans="1:20" x14ac:dyDescent="0.3">
      <c r="A145" t="s">
        <v>135</v>
      </c>
      <c r="B145" t="s">
        <v>159</v>
      </c>
      <c r="C145" t="s">
        <v>19</v>
      </c>
      <c r="D145" s="4">
        <v>43647</v>
      </c>
      <c r="E145" s="4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4">
        <v>43647</v>
      </c>
      <c r="N145" t="s">
        <v>24</v>
      </c>
      <c r="O145" t="s">
        <v>23</v>
      </c>
      <c r="Q145" s="4">
        <v>43852</v>
      </c>
      <c r="R145">
        <f t="shared" si="6"/>
        <v>3375</v>
      </c>
      <c r="S145">
        <f t="shared" si="7"/>
        <v>0</v>
      </c>
      <c r="T145">
        <f t="shared" si="8"/>
        <v>0</v>
      </c>
    </row>
    <row r="146" spans="1:20" x14ac:dyDescent="0.3">
      <c r="A146" t="s">
        <v>135</v>
      </c>
      <c r="B146" t="s">
        <v>160</v>
      </c>
      <c r="C146" t="s">
        <v>19</v>
      </c>
      <c r="D146" s="4">
        <v>43647</v>
      </c>
      <c r="E146" s="4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4">
        <v>43647</v>
      </c>
      <c r="N146" t="s">
        <v>24</v>
      </c>
      <c r="O146" t="s">
        <v>23</v>
      </c>
      <c r="Q146" s="4">
        <v>43852</v>
      </c>
      <c r="R146">
        <f t="shared" si="6"/>
        <v>875</v>
      </c>
      <c r="S146">
        <f t="shared" si="7"/>
        <v>0</v>
      </c>
      <c r="T146">
        <f t="shared" si="8"/>
        <v>0</v>
      </c>
    </row>
    <row r="147" spans="1:20" x14ac:dyDescent="0.3">
      <c r="A147" t="s">
        <v>135</v>
      </c>
      <c r="B147" t="s">
        <v>161</v>
      </c>
      <c r="C147" t="s">
        <v>19</v>
      </c>
      <c r="D147" s="4">
        <v>43647</v>
      </c>
      <c r="E147" s="4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4">
        <v>43647</v>
      </c>
      <c r="N147" t="s">
        <v>24</v>
      </c>
      <c r="O147" t="s">
        <v>23</v>
      </c>
      <c r="Q147" s="4">
        <v>43852</v>
      </c>
      <c r="R147">
        <f t="shared" si="6"/>
        <v>1556.25</v>
      </c>
      <c r="S147">
        <f t="shared" si="7"/>
        <v>0</v>
      </c>
      <c r="T147">
        <f t="shared" si="8"/>
        <v>0</v>
      </c>
    </row>
    <row r="148" spans="1:20" x14ac:dyDescent="0.3">
      <c r="A148" t="s">
        <v>135</v>
      </c>
      <c r="B148">
        <v>301004728</v>
      </c>
      <c r="C148" t="s">
        <v>31</v>
      </c>
      <c r="D148" s="4">
        <v>43373</v>
      </c>
      <c r="E148" s="4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4">
        <v>43373</v>
      </c>
      <c r="N148" t="s">
        <v>24</v>
      </c>
      <c r="O148" t="s">
        <v>25</v>
      </c>
      <c r="Q148" s="4">
        <v>43852</v>
      </c>
      <c r="R148">
        <f t="shared" si="6"/>
        <v>186534.13</v>
      </c>
      <c r="S148">
        <f t="shared" si="7"/>
        <v>0</v>
      </c>
      <c r="T148">
        <f t="shared" si="8"/>
        <v>0</v>
      </c>
    </row>
    <row r="149" spans="1:20" x14ac:dyDescent="0.3">
      <c r="A149" t="s">
        <v>135</v>
      </c>
      <c r="B149" t="s">
        <v>162</v>
      </c>
      <c r="C149" t="s">
        <v>19</v>
      </c>
      <c r="D149" s="4">
        <v>43738</v>
      </c>
      <c r="E149" s="4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4">
        <v>43738</v>
      </c>
      <c r="N149" t="s">
        <v>24</v>
      </c>
      <c r="O149" t="s">
        <v>23</v>
      </c>
      <c r="Q149" s="4">
        <v>43852</v>
      </c>
      <c r="R149">
        <f t="shared" si="6"/>
        <v>202350</v>
      </c>
      <c r="S149">
        <f t="shared" si="7"/>
        <v>0</v>
      </c>
      <c r="T149">
        <f t="shared" si="8"/>
        <v>0</v>
      </c>
    </row>
    <row r="150" spans="1:20" x14ac:dyDescent="0.3">
      <c r="A150" t="s">
        <v>135</v>
      </c>
      <c r="B150">
        <v>600010004</v>
      </c>
      <c r="C150" t="s">
        <v>31</v>
      </c>
      <c r="D150" s="4">
        <v>43175</v>
      </c>
      <c r="E150" s="4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4">
        <v>43175</v>
      </c>
      <c r="N150" t="s">
        <v>24</v>
      </c>
      <c r="O150" t="s">
        <v>25</v>
      </c>
      <c r="Q150" s="4">
        <v>43852</v>
      </c>
      <c r="R150">
        <f t="shared" si="6"/>
        <v>0</v>
      </c>
      <c r="S150">
        <f t="shared" si="7"/>
        <v>0</v>
      </c>
      <c r="T150">
        <f t="shared" si="8"/>
        <v>750.63</v>
      </c>
    </row>
    <row r="151" spans="1:20" x14ac:dyDescent="0.3">
      <c r="A151" t="s">
        <v>135</v>
      </c>
      <c r="B151" t="s">
        <v>163</v>
      </c>
      <c r="C151" t="s">
        <v>31</v>
      </c>
      <c r="D151" s="4">
        <v>43540</v>
      </c>
      <c r="E151" s="4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4">
        <v>43540</v>
      </c>
      <c r="N151" t="s">
        <v>24</v>
      </c>
      <c r="O151" t="s">
        <v>23</v>
      </c>
      <c r="Q151" s="4">
        <v>43852</v>
      </c>
      <c r="R151">
        <f t="shared" si="6"/>
        <v>63.75</v>
      </c>
      <c r="S151">
        <f t="shared" si="7"/>
        <v>0</v>
      </c>
      <c r="T151">
        <f t="shared" si="8"/>
        <v>0</v>
      </c>
    </row>
    <row r="152" spans="1:20" x14ac:dyDescent="0.3">
      <c r="A152" t="s">
        <v>135</v>
      </c>
      <c r="B152" t="s">
        <v>164</v>
      </c>
      <c r="C152" t="s">
        <v>19</v>
      </c>
      <c r="D152" s="4">
        <v>43571</v>
      </c>
      <c r="E152" s="4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4">
        <v>43571</v>
      </c>
      <c r="N152" t="s">
        <v>24</v>
      </c>
      <c r="O152" t="s">
        <v>23</v>
      </c>
      <c r="Q152" s="4">
        <v>43852</v>
      </c>
      <c r="R152">
        <f t="shared" si="6"/>
        <v>1556.5</v>
      </c>
      <c r="S152">
        <f t="shared" si="7"/>
        <v>0</v>
      </c>
      <c r="T152">
        <f t="shared" si="8"/>
        <v>0</v>
      </c>
    </row>
    <row r="153" spans="1:20" x14ac:dyDescent="0.3">
      <c r="A153" t="s">
        <v>135</v>
      </c>
      <c r="B153">
        <v>640002231</v>
      </c>
      <c r="C153" t="s">
        <v>31</v>
      </c>
      <c r="D153" s="4">
        <v>43192</v>
      </c>
      <c r="E153" s="4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4">
        <v>43192</v>
      </c>
      <c r="N153" t="s">
        <v>24</v>
      </c>
      <c r="O153" t="s">
        <v>25</v>
      </c>
      <c r="Q153" s="4">
        <v>43852</v>
      </c>
      <c r="R153">
        <f t="shared" si="6"/>
        <v>46087.63</v>
      </c>
      <c r="S153">
        <f t="shared" si="7"/>
        <v>0</v>
      </c>
      <c r="T153">
        <f t="shared" si="8"/>
        <v>0</v>
      </c>
    </row>
    <row r="154" spans="1:20" x14ac:dyDescent="0.3">
      <c r="A154" t="s">
        <v>135</v>
      </c>
      <c r="B154" t="s">
        <v>165</v>
      </c>
      <c r="C154" t="s">
        <v>31</v>
      </c>
      <c r="D154" s="4">
        <v>43557</v>
      </c>
      <c r="E154" s="4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4">
        <v>43557</v>
      </c>
      <c r="N154" t="s">
        <v>24</v>
      </c>
      <c r="O154" t="s">
        <v>23</v>
      </c>
      <c r="Q154" s="4">
        <v>43852</v>
      </c>
      <c r="R154">
        <f t="shared" si="6"/>
        <v>4362.38</v>
      </c>
      <c r="S154">
        <f t="shared" si="7"/>
        <v>0</v>
      </c>
      <c r="T154">
        <f t="shared" si="8"/>
        <v>0</v>
      </c>
    </row>
    <row r="155" spans="1:20" x14ac:dyDescent="0.3">
      <c r="A155" t="s">
        <v>135</v>
      </c>
      <c r="B155" t="s">
        <v>166</v>
      </c>
      <c r="C155" t="s">
        <v>19</v>
      </c>
      <c r="D155" s="4">
        <v>43572</v>
      </c>
      <c r="E155" s="4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4">
        <v>43572</v>
      </c>
      <c r="N155" t="s">
        <v>24</v>
      </c>
      <c r="O155" t="s">
        <v>23</v>
      </c>
      <c r="Q155" s="4">
        <v>43852</v>
      </c>
      <c r="R155">
        <f t="shared" si="6"/>
        <v>65370</v>
      </c>
      <c r="S155">
        <f t="shared" si="7"/>
        <v>0</v>
      </c>
      <c r="T155">
        <f t="shared" si="8"/>
        <v>0</v>
      </c>
    </row>
    <row r="156" spans="1:20" x14ac:dyDescent="0.3">
      <c r="A156" t="s">
        <v>135</v>
      </c>
      <c r="B156">
        <v>22515779</v>
      </c>
      <c r="C156" t="s">
        <v>19</v>
      </c>
      <c r="D156" s="4">
        <v>43738</v>
      </c>
      <c r="E156" s="4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4">
        <v>43738</v>
      </c>
      <c r="N156" t="s">
        <v>24</v>
      </c>
      <c r="O156" t="s">
        <v>25</v>
      </c>
      <c r="Q156" s="4">
        <v>43852</v>
      </c>
      <c r="R156">
        <f t="shared" si="6"/>
        <v>0</v>
      </c>
      <c r="S156">
        <f t="shared" si="7"/>
        <v>0</v>
      </c>
      <c r="T156">
        <f t="shared" si="8"/>
        <v>44259.67</v>
      </c>
    </row>
    <row r="157" spans="1:20" x14ac:dyDescent="0.3">
      <c r="A157" t="s">
        <v>135</v>
      </c>
      <c r="B157">
        <v>22531899</v>
      </c>
      <c r="C157" t="s">
        <v>19</v>
      </c>
      <c r="D157" s="4">
        <v>43765</v>
      </c>
      <c r="E157" s="4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4">
        <v>43765</v>
      </c>
      <c r="N157" t="s">
        <v>24</v>
      </c>
      <c r="O157" t="s">
        <v>23</v>
      </c>
      <c r="Q157" s="4">
        <v>43852</v>
      </c>
      <c r="R157">
        <f t="shared" si="6"/>
        <v>35112</v>
      </c>
      <c r="S157">
        <f t="shared" si="7"/>
        <v>0</v>
      </c>
      <c r="T157">
        <f t="shared" si="8"/>
        <v>0</v>
      </c>
    </row>
    <row r="158" spans="1:20" x14ac:dyDescent="0.3">
      <c r="A158" t="s">
        <v>135</v>
      </c>
      <c r="B158">
        <v>22531899</v>
      </c>
      <c r="C158" t="s">
        <v>19</v>
      </c>
      <c r="D158" s="4">
        <v>43765</v>
      </c>
      <c r="E158" s="4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4">
        <v>43765</v>
      </c>
      <c r="N158" t="s">
        <v>24</v>
      </c>
      <c r="O158" t="s">
        <v>23</v>
      </c>
      <c r="Q158" s="4">
        <v>43852</v>
      </c>
      <c r="R158">
        <f t="shared" si="6"/>
        <v>15048</v>
      </c>
      <c r="S158">
        <f t="shared" si="7"/>
        <v>0</v>
      </c>
      <c r="T158">
        <f t="shared" si="8"/>
        <v>0</v>
      </c>
    </row>
    <row r="159" spans="1:20" x14ac:dyDescent="0.3">
      <c r="A159" t="s">
        <v>135</v>
      </c>
      <c r="B159">
        <v>32099602</v>
      </c>
      <c r="C159" t="s">
        <v>31</v>
      </c>
      <c r="D159" s="4">
        <v>43123</v>
      </c>
      <c r="E159" s="4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4">
        <v>43123</v>
      </c>
      <c r="N159" t="s">
        <v>24</v>
      </c>
      <c r="O159" t="s">
        <v>25</v>
      </c>
      <c r="Q159" s="4">
        <v>43852</v>
      </c>
      <c r="R159">
        <f t="shared" si="6"/>
        <v>1072.3399999999999</v>
      </c>
      <c r="S159">
        <f t="shared" si="7"/>
        <v>0</v>
      </c>
      <c r="T159">
        <f t="shared" si="8"/>
        <v>0</v>
      </c>
    </row>
    <row r="160" spans="1:20" x14ac:dyDescent="0.3">
      <c r="A160" t="s">
        <v>135</v>
      </c>
      <c r="B160" t="s">
        <v>167</v>
      </c>
      <c r="C160" t="s">
        <v>19</v>
      </c>
      <c r="D160" s="4">
        <v>43488</v>
      </c>
      <c r="E160" s="4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4">
        <v>43488</v>
      </c>
      <c r="N160" t="s">
        <v>24</v>
      </c>
      <c r="O160" t="s">
        <v>23</v>
      </c>
      <c r="Q160" s="4">
        <v>43852</v>
      </c>
      <c r="R160">
        <f t="shared" si="6"/>
        <v>1111.77</v>
      </c>
      <c r="S160">
        <f t="shared" si="7"/>
        <v>0</v>
      </c>
      <c r="T160">
        <f t="shared" si="8"/>
        <v>0</v>
      </c>
    </row>
    <row r="161" spans="1:20" x14ac:dyDescent="0.3">
      <c r="A161" t="s">
        <v>135</v>
      </c>
      <c r="B161">
        <v>3.2134002011810001E+23</v>
      </c>
      <c r="C161" t="s">
        <v>31</v>
      </c>
      <c r="D161" s="4">
        <v>43312</v>
      </c>
      <c r="E161" s="4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4">
        <v>43312</v>
      </c>
      <c r="N161" t="s">
        <v>24</v>
      </c>
      <c r="O161" t="s">
        <v>25</v>
      </c>
      <c r="Q161" s="4">
        <v>43852</v>
      </c>
      <c r="R161">
        <f t="shared" si="6"/>
        <v>0</v>
      </c>
      <c r="S161">
        <f t="shared" si="7"/>
        <v>0</v>
      </c>
      <c r="T161">
        <f t="shared" si="8"/>
        <v>27057.200000000001</v>
      </c>
    </row>
    <row r="162" spans="1:20" x14ac:dyDescent="0.3">
      <c r="A162" t="s">
        <v>135</v>
      </c>
      <c r="B162">
        <v>3.213400201191E+23</v>
      </c>
      <c r="C162" t="s">
        <v>19</v>
      </c>
      <c r="D162" s="4">
        <v>43677</v>
      </c>
      <c r="E162" s="4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4">
        <v>43677</v>
      </c>
      <c r="N162" t="s">
        <v>24</v>
      </c>
      <c r="O162" t="s">
        <v>23</v>
      </c>
      <c r="Q162" s="4">
        <v>43852</v>
      </c>
      <c r="R162">
        <f t="shared" si="6"/>
        <v>0</v>
      </c>
      <c r="S162">
        <f t="shared" si="7"/>
        <v>0</v>
      </c>
      <c r="T162">
        <f t="shared" si="8"/>
        <v>87500</v>
      </c>
    </row>
    <row r="163" spans="1:20" x14ac:dyDescent="0.3">
      <c r="A163" t="s">
        <v>135</v>
      </c>
      <c r="B163" t="s">
        <v>168</v>
      </c>
      <c r="C163" t="s">
        <v>31</v>
      </c>
      <c r="D163" s="4">
        <v>43431</v>
      </c>
      <c r="E163" s="4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4">
        <v>43431</v>
      </c>
      <c r="N163" t="s">
        <v>24</v>
      </c>
      <c r="O163" t="s">
        <v>25</v>
      </c>
      <c r="Q163" s="4">
        <v>43852</v>
      </c>
      <c r="R163">
        <f t="shared" si="6"/>
        <v>7647.1</v>
      </c>
      <c r="S163">
        <f t="shared" si="7"/>
        <v>0</v>
      </c>
      <c r="T163">
        <f t="shared" si="8"/>
        <v>0</v>
      </c>
    </row>
    <row r="164" spans="1:20" x14ac:dyDescent="0.3">
      <c r="A164" t="s">
        <v>135</v>
      </c>
      <c r="B164" t="s">
        <v>169</v>
      </c>
      <c r="C164" t="s">
        <v>19</v>
      </c>
      <c r="D164" s="4">
        <v>43796</v>
      </c>
      <c r="E164" s="4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4">
        <v>43796</v>
      </c>
      <c r="N164" t="s">
        <v>24</v>
      </c>
      <c r="O164" t="s">
        <v>23</v>
      </c>
      <c r="Q164" s="4">
        <v>43852</v>
      </c>
      <c r="R164">
        <f t="shared" si="6"/>
        <v>12491.85</v>
      </c>
      <c r="S164">
        <f t="shared" si="7"/>
        <v>0</v>
      </c>
      <c r="T164">
        <f t="shared" si="8"/>
        <v>0</v>
      </c>
    </row>
    <row r="165" spans="1:20" x14ac:dyDescent="0.3">
      <c r="A165" t="s">
        <v>135</v>
      </c>
      <c r="B165" t="s">
        <v>170</v>
      </c>
      <c r="C165" t="s">
        <v>31</v>
      </c>
      <c r="D165" s="4">
        <v>43431</v>
      </c>
      <c r="E165" s="4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4">
        <v>43431</v>
      </c>
      <c r="N165" t="s">
        <v>24</v>
      </c>
      <c r="O165" t="s">
        <v>25</v>
      </c>
      <c r="Q165" s="4">
        <v>43852</v>
      </c>
      <c r="R165">
        <f t="shared" si="6"/>
        <v>30620.9</v>
      </c>
      <c r="S165">
        <f t="shared" si="7"/>
        <v>0</v>
      </c>
      <c r="T165">
        <f t="shared" si="8"/>
        <v>0</v>
      </c>
    </row>
    <row r="166" spans="1:20" x14ac:dyDescent="0.3">
      <c r="A166" t="s">
        <v>135</v>
      </c>
      <c r="B166" t="s">
        <v>171</v>
      </c>
      <c r="C166" t="s">
        <v>19</v>
      </c>
      <c r="D166" s="4">
        <v>43796</v>
      </c>
      <c r="E166" s="4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4">
        <v>43796</v>
      </c>
      <c r="N166" t="s">
        <v>24</v>
      </c>
      <c r="O166" t="s">
        <v>23</v>
      </c>
      <c r="Q166" s="4">
        <v>43852</v>
      </c>
      <c r="R166">
        <f t="shared" si="6"/>
        <v>61342.1</v>
      </c>
      <c r="S166">
        <f t="shared" si="7"/>
        <v>0</v>
      </c>
      <c r="T166">
        <f t="shared" si="8"/>
        <v>0</v>
      </c>
    </row>
    <row r="167" spans="1:20" x14ac:dyDescent="0.3">
      <c r="A167" t="s">
        <v>135</v>
      </c>
      <c r="B167" t="s">
        <v>172</v>
      </c>
      <c r="C167" t="s">
        <v>19</v>
      </c>
      <c r="D167" s="4">
        <v>43203</v>
      </c>
      <c r="E167" s="4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4">
        <v>43203</v>
      </c>
      <c r="N167" t="s">
        <v>24</v>
      </c>
      <c r="O167" t="s">
        <v>25</v>
      </c>
      <c r="Q167" s="4">
        <v>43852</v>
      </c>
      <c r="R167">
        <f t="shared" si="6"/>
        <v>3125</v>
      </c>
      <c r="S167">
        <f t="shared" si="7"/>
        <v>0</v>
      </c>
      <c r="T167">
        <f t="shared" si="8"/>
        <v>0</v>
      </c>
    </row>
    <row r="168" spans="1:20" x14ac:dyDescent="0.3">
      <c r="A168" t="s">
        <v>135</v>
      </c>
      <c r="B168" t="s">
        <v>173</v>
      </c>
      <c r="C168" t="s">
        <v>19</v>
      </c>
      <c r="D168" s="4">
        <v>43035</v>
      </c>
      <c r="E168" s="4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4">
        <v>43035</v>
      </c>
      <c r="N168" t="s">
        <v>24</v>
      </c>
      <c r="O168" t="s">
        <v>25</v>
      </c>
      <c r="Q168" s="4">
        <v>43852</v>
      </c>
      <c r="R168">
        <f t="shared" si="6"/>
        <v>62714.03</v>
      </c>
      <c r="S168">
        <f t="shared" si="7"/>
        <v>0</v>
      </c>
      <c r="T168">
        <f t="shared" si="8"/>
        <v>0</v>
      </c>
    </row>
    <row r="169" spans="1:20" x14ac:dyDescent="0.3">
      <c r="A169" t="s">
        <v>135</v>
      </c>
      <c r="B169" t="s">
        <v>174</v>
      </c>
      <c r="C169" t="s">
        <v>31</v>
      </c>
      <c r="D169" s="4">
        <v>43400</v>
      </c>
      <c r="E169" s="4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4">
        <v>43400</v>
      </c>
      <c r="N169" t="s">
        <v>24</v>
      </c>
      <c r="O169" t="s">
        <v>43</v>
      </c>
      <c r="Q169" s="4">
        <v>43852</v>
      </c>
      <c r="R169">
        <f t="shared" si="6"/>
        <v>85800</v>
      </c>
      <c r="S169">
        <f t="shared" si="7"/>
        <v>0</v>
      </c>
      <c r="T169">
        <f t="shared" si="8"/>
        <v>0</v>
      </c>
    </row>
    <row r="170" spans="1:20" x14ac:dyDescent="0.3">
      <c r="A170" t="s">
        <v>135</v>
      </c>
      <c r="B170" t="s">
        <v>174</v>
      </c>
      <c r="C170" t="s">
        <v>31</v>
      </c>
      <c r="D170" s="4">
        <v>43400</v>
      </c>
      <c r="E170" s="4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4">
        <v>43400</v>
      </c>
      <c r="N170" t="s">
        <v>24</v>
      </c>
      <c r="O170" t="s">
        <v>43</v>
      </c>
      <c r="Q170" s="4">
        <v>43852</v>
      </c>
      <c r="R170">
        <f t="shared" si="6"/>
        <v>21450</v>
      </c>
      <c r="S170">
        <f t="shared" si="7"/>
        <v>0</v>
      </c>
      <c r="T170">
        <f t="shared" si="8"/>
        <v>0</v>
      </c>
    </row>
    <row r="171" spans="1:20" x14ac:dyDescent="0.3">
      <c r="A171" t="s">
        <v>135</v>
      </c>
      <c r="B171" t="s">
        <v>174</v>
      </c>
      <c r="C171" t="s">
        <v>31</v>
      </c>
      <c r="D171" s="4">
        <v>43400</v>
      </c>
      <c r="E171" s="4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4">
        <v>43764</v>
      </c>
      <c r="N171" t="s">
        <v>44</v>
      </c>
      <c r="O171" t="s">
        <v>43</v>
      </c>
      <c r="Q171" s="4">
        <v>43852</v>
      </c>
      <c r="R171">
        <f t="shared" si="6"/>
        <v>71765.36</v>
      </c>
      <c r="S171">
        <f t="shared" si="7"/>
        <v>0</v>
      </c>
      <c r="T171">
        <f t="shared" si="8"/>
        <v>0</v>
      </c>
    </row>
    <row r="172" spans="1:20" x14ac:dyDescent="0.3">
      <c r="A172" t="s">
        <v>135</v>
      </c>
      <c r="B172" t="s">
        <v>174</v>
      </c>
      <c r="C172" t="s">
        <v>31</v>
      </c>
      <c r="D172" s="4">
        <v>43400</v>
      </c>
      <c r="E172" s="4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4">
        <v>43764</v>
      </c>
      <c r="N172" t="s">
        <v>44</v>
      </c>
      <c r="O172" t="s">
        <v>43</v>
      </c>
      <c r="Q172" s="4">
        <v>43852</v>
      </c>
      <c r="R172">
        <f t="shared" si="6"/>
        <v>17941.34</v>
      </c>
      <c r="S172">
        <f t="shared" si="7"/>
        <v>0</v>
      </c>
      <c r="T172">
        <f t="shared" si="8"/>
        <v>0</v>
      </c>
    </row>
    <row r="173" spans="1:20" x14ac:dyDescent="0.3">
      <c r="A173" t="s">
        <v>135</v>
      </c>
      <c r="B173" t="s">
        <v>175</v>
      </c>
      <c r="C173" t="s">
        <v>19</v>
      </c>
      <c r="D173" s="4">
        <v>43518</v>
      </c>
      <c r="E173" s="4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4">
        <v>43882</v>
      </c>
      <c r="N173" t="s">
        <v>24</v>
      </c>
      <c r="O173" t="s">
        <v>25</v>
      </c>
      <c r="Q173" s="4">
        <v>43852</v>
      </c>
      <c r="R173">
        <f t="shared" si="6"/>
        <v>0</v>
      </c>
      <c r="S173">
        <f t="shared" si="7"/>
        <v>44999.85</v>
      </c>
      <c r="T173">
        <f t="shared" si="8"/>
        <v>0</v>
      </c>
    </row>
    <row r="174" spans="1:20" x14ac:dyDescent="0.3">
      <c r="A174" t="s">
        <v>135</v>
      </c>
      <c r="B174">
        <v>2309004639</v>
      </c>
      <c r="C174" t="s">
        <v>19</v>
      </c>
      <c r="D174" s="4">
        <v>43738</v>
      </c>
      <c r="E174" s="4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4">
        <v>43738</v>
      </c>
      <c r="N174" t="s">
        <v>24</v>
      </c>
      <c r="O174" t="s">
        <v>25</v>
      </c>
      <c r="Q174" s="4">
        <v>43852</v>
      </c>
      <c r="R174">
        <f t="shared" si="6"/>
        <v>0</v>
      </c>
      <c r="S174">
        <f t="shared" si="7"/>
        <v>0</v>
      </c>
      <c r="T174">
        <f t="shared" si="8"/>
        <v>47500</v>
      </c>
    </row>
    <row r="175" spans="1:20" x14ac:dyDescent="0.3">
      <c r="A175" t="s">
        <v>135</v>
      </c>
      <c r="B175">
        <v>43170512</v>
      </c>
      <c r="C175" t="s">
        <v>31</v>
      </c>
      <c r="D175" s="4">
        <v>43502</v>
      </c>
      <c r="E175" s="4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4">
        <v>43502</v>
      </c>
      <c r="N175" t="s">
        <v>24</v>
      </c>
      <c r="O175" t="s">
        <v>25</v>
      </c>
      <c r="Q175" s="4">
        <v>43852</v>
      </c>
      <c r="R175">
        <f t="shared" si="6"/>
        <v>0</v>
      </c>
      <c r="S175">
        <f t="shared" si="7"/>
        <v>0</v>
      </c>
      <c r="T175">
        <f t="shared" si="8"/>
        <v>6183.87</v>
      </c>
    </row>
    <row r="176" spans="1:20" x14ac:dyDescent="0.3">
      <c r="A176" t="s">
        <v>135</v>
      </c>
      <c r="B176">
        <v>43193940</v>
      </c>
      <c r="C176" t="s">
        <v>19</v>
      </c>
      <c r="D176" s="4">
        <v>43684</v>
      </c>
      <c r="E176" s="4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4">
        <v>43684</v>
      </c>
      <c r="N176" t="s">
        <v>24</v>
      </c>
      <c r="O176" t="s">
        <v>23</v>
      </c>
      <c r="Q176" s="4">
        <v>43852</v>
      </c>
      <c r="R176">
        <f t="shared" si="6"/>
        <v>0</v>
      </c>
      <c r="S176">
        <f t="shared" si="7"/>
        <v>0</v>
      </c>
      <c r="T176">
        <f t="shared" si="8"/>
        <v>6183.87</v>
      </c>
    </row>
    <row r="177" spans="1:20" x14ac:dyDescent="0.3">
      <c r="A177" t="s">
        <v>135</v>
      </c>
      <c r="B177" t="s">
        <v>176</v>
      </c>
      <c r="C177" t="s">
        <v>19</v>
      </c>
      <c r="D177" s="4">
        <v>43777</v>
      </c>
      <c r="E177" s="4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4">
        <v>43777</v>
      </c>
      <c r="N177" t="s">
        <v>24</v>
      </c>
      <c r="O177" t="s">
        <v>25</v>
      </c>
      <c r="Q177" s="4">
        <v>43852</v>
      </c>
      <c r="R177">
        <f t="shared" si="6"/>
        <v>0</v>
      </c>
      <c r="S177">
        <f t="shared" si="7"/>
        <v>13200</v>
      </c>
      <c r="T177">
        <f t="shared" si="8"/>
        <v>0</v>
      </c>
    </row>
    <row r="178" spans="1:20" x14ac:dyDescent="0.3">
      <c r="A178" t="s">
        <v>135</v>
      </c>
      <c r="B178">
        <v>2.3060011180300001E+19</v>
      </c>
      <c r="C178" t="s">
        <v>19</v>
      </c>
      <c r="D178" s="4">
        <v>43518</v>
      </c>
      <c r="E178" s="4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4">
        <v>43518</v>
      </c>
      <c r="N178" t="s">
        <v>24</v>
      </c>
      <c r="O178" t="s">
        <v>25</v>
      </c>
      <c r="Q178" s="4">
        <v>43852</v>
      </c>
      <c r="R178">
        <f t="shared" si="6"/>
        <v>0</v>
      </c>
      <c r="S178">
        <f t="shared" si="7"/>
        <v>16258</v>
      </c>
      <c r="T178">
        <f t="shared" si="8"/>
        <v>0</v>
      </c>
    </row>
    <row r="179" spans="1:20" x14ac:dyDescent="0.3">
      <c r="A179" t="s">
        <v>135</v>
      </c>
      <c r="B179">
        <v>2.3060011180300001E+19</v>
      </c>
      <c r="C179" t="s">
        <v>19</v>
      </c>
      <c r="D179" s="4">
        <v>43524</v>
      </c>
      <c r="E179" s="4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4">
        <v>43524</v>
      </c>
      <c r="N179" t="s">
        <v>24</v>
      </c>
      <c r="O179" t="s">
        <v>43</v>
      </c>
      <c r="Q179" s="4">
        <v>43852</v>
      </c>
      <c r="R179">
        <f t="shared" si="6"/>
        <v>0</v>
      </c>
      <c r="S179">
        <f t="shared" si="7"/>
        <v>8227.7900000000009</v>
      </c>
      <c r="T179">
        <f t="shared" si="8"/>
        <v>0</v>
      </c>
    </row>
    <row r="180" spans="1:20" x14ac:dyDescent="0.3">
      <c r="A180" t="s">
        <v>135</v>
      </c>
      <c r="B180">
        <v>2.3060011180300001E+19</v>
      </c>
      <c r="C180" t="s">
        <v>19</v>
      </c>
      <c r="D180" s="4">
        <v>43524</v>
      </c>
      <c r="E180" s="4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4">
        <v>43628</v>
      </c>
      <c r="N180" t="s">
        <v>44</v>
      </c>
      <c r="O180" t="s">
        <v>43</v>
      </c>
      <c r="Q180" s="4">
        <v>43852</v>
      </c>
      <c r="R180">
        <f t="shared" si="6"/>
        <v>0</v>
      </c>
      <c r="S180">
        <f t="shared" si="7"/>
        <v>2925.72</v>
      </c>
      <c r="T180">
        <f t="shared" si="8"/>
        <v>0</v>
      </c>
    </row>
    <row r="181" spans="1:20" x14ac:dyDescent="0.3">
      <c r="A181" t="s">
        <v>135</v>
      </c>
      <c r="B181">
        <v>2.3060011180300001E+19</v>
      </c>
      <c r="C181" t="s">
        <v>19</v>
      </c>
      <c r="D181" s="4">
        <v>43524</v>
      </c>
      <c r="E181" s="4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4">
        <v>43628</v>
      </c>
      <c r="N181" t="s">
        <v>44</v>
      </c>
      <c r="O181" t="s">
        <v>43</v>
      </c>
      <c r="Q181" s="4">
        <v>43852</v>
      </c>
      <c r="R181">
        <f t="shared" si="6"/>
        <v>0</v>
      </c>
      <c r="S181">
        <f t="shared" si="7"/>
        <v>2925.72</v>
      </c>
      <c r="T181">
        <f t="shared" si="8"/>
        <v>0</v>
      </c>
    </row>
    <row r="182" spans="1:20" x14ac:dyDescent="0.3">
      <c r="A182" t="s">
        <v>135</v>
      </c>
      <c r="B182">
        <v>2.3060011180300001E+19</v>
      </c>
      <c r="C182" t="s">
        <v>19</v>
      </c>
      <c r="D182" s="4">
        <v>43524</v>
      </c>
      <c r="E182" s="4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4">
        <v>43658</v>
      </c>
      <c r="N182" t="s">
        <v>44</v>
      </c>
      <c r="O182" t="s">
        <v>43</v>
      </c>
      <c r="Q182" s="4">
        <v>43852</v>
      </c>
      <c r="R182">
        <f t="shared" si="6"/>
        <v>0</v>
      </c>
      <c r="S182">
        <f t="shared" si="7"/>
        <v>5240.78</v>
      </c>
      <c r="T182">
        <f t="shared" si="8"/>
        <v>0</v>
      </c>
    </row>
    <row r="183" spans="1:20" x14ac:dyDescent="0.3">
      <c r="A183" t="s">
        <v>135</v>
      </c>
      <c r="B183">
        <v>3.1030011191E+17</v>
      </c>
      <c r="C183" t="s">
        <v>19</v>
      </c>
      <c r="D183" s="4">
        <v>43777</v>
      </c>
      <c r="E183" s="4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4">
        <v>43777</v>
      </c>
      <c r="N183" t="s">
        <v>24</v>
      </c>
      <c r="O183" t="s">
        <v>25</v>
      </c>
      <c r="Q183" s="4">
        <v>43852</v>
      </c>
      <c r="R183">
        <f t="shared" si="6"/>
        <v>0</v>
      </c>
      <c r="S183">
        <f t="shared" si="7"/>
        <v>17232.75</v>
      </c>
      <c r="T183">
        <f t="shared" si="8"/>
        <v>0</v>
      </c>
    </row>
    <row r="184" spans="1:20" x14ac:dyDescent="0.3">
      <c r="A184" t="s">
        <v>135</v>
      </c>
      <c r="B184">
        <v>3.1030049191E+17</v>
      </c>
      <c r="C184" t="s">
        <v>19</v>
      </c>
      <c r="D184" s="4">
        <v>43777</v>
      </c>
      <c r="E184" s="4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4">
        <v>43777</v>
      </c>
      <c r="N184" t="s">
        <v>24</v>
      </c>
      <c r="O184" t="s">
        <v>25</v>
      </c>
      <c r="Q184" s="4">
        <v>43852</v>
      </c>
      <c r="R184">
        <f t="shared" si="6"/>
        <v>0</v>
      </c>
      <c r="S184">
        <f t="shared" si="7"/>
        <v>6250</v>
      </c>
      <c r="T184">
        <f t="shared" si="8"/>
        <v>0</v>
      </c>
    </row>
    <row r="185" spans="1:20" x14ac:dyDescent="0.3">
      <c r="A185" t="s">
        <v>135</v>
      </c>
      <c r="B185">
        <v>9.90000111903E+19</v>
      </c>
      <c r="C185" t="s">
        <v>19</v>
      </c>
      <c r="D185" s="4">
        <v>43716</v>
      </c>
      <c r="E185" s="4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4">
        <v>43716</v>
      </c>
      <c r="N185" t="s">
        <v>24</v>
      </c>
      <c r="O185" t="s">
        <v>25</v>
      </c>
      <c r="Q185" s="4">
        <v>43852</v>
      </c>
      <c r="R185">
        <f t="shared" si="6"/>
        <v>0</v>
      </c>
      <c r="S185">
        <f t="shared" si="7"/>
        <v>72138.929999999993</v>
      </c>
      <c r="T185">
        <f t="shared" si="8"/>
        <v>0</v>
      </c>
    </row>
    <row r="186" spans="1:20" x14ac:dyDescent="0.3">
      <c r="A186" t="s">
        <v>135</v>
      </c>
      <c r="B186">
        <v>9.90000111903E+19</v>
      </c>
      <c r="C186" t="s">
        <v>19</v>
      </c>
      <c r="D186" s="4">
        <v>43716</v>
      </c>
      <c r="E186" s="4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4">
        <v>43716</v>
      </c>
      <c r="N186" t="s">
        <v>24</v>
      </c>
      <c r="O186" t="s">
        <v>25</v>
      </c>
      <c r="Q186" s="4">
        <v>43852</v>
      </c>
      <c r="R186">
        <f t="shared" si="6"/>
        <v>0</v>
      </c>
      <c r="S186">
        <f t="shared" si="7"/>
        <v>43032.54</v>
      </c>
      <c r="T186">
        <f t="shared" si="8"/>
        <v>0</v>
      </c>
    </row>
    <row r="187" spans="1:20" x14ac:dyDescent="0.3">
      <c r="A187" t="s">
        <v>135</v>
      </c>
      <c r="B187">
        <v>9.9000046190100005E+19</v>
      </c>
      <c r="C187" t="s">
        <v>19</v>
      </c>
      <c r="D187" s="4">
        <v>43716</v>
      </c>
      <c r="E187" s="4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4">
        <v>43716</v>
      </c>
      <c r="N187" t="s">
        <v>24</v>
      </c>
      <c r="O187" t="s">
        <v>25</v>
      </c>
      <c r="Q187" s="4">
        <v>43852</v>
      </c>
      <c r="R187">
        <f t="shared" si="6"/>
        <v>0</v>
      </c>
      <c r="S187">
        <f t="shared" si="7"/>
        <v>11550</v>
      </c>
      <c r="T187">
        <f t="shared" si="8"/>
        <v>0</v>
      </c>
    </row>
    <row r="188" spans="1:20" x14ac:dyDescent="0.3">
      <c r="A188" t="s">
        <v>135</v>
      </c>
      <c r="B188">
        <v>9.9000046190100005E+19</v>
      </c>
      <c r="C188" t="s">
        <v>19</v>
      </c>
      <c r="D188" s="4">
        <v>43716</v>
      </c>
      <c r="E188" s="4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4">
        <v>43716</v>
      </c>
      <c r="N188" t="s">
        <v>24</v>
      </c>
      <c r="O188" t="s">
        <v>25</v>
      </c>
      <c r="Q188" s="4">
        <v>43852</v>
      </c>
      <c r="R188">
        <f t="shared" si="6"/>
        <v>0</v>
      </c>
      <c r="S188">
        <f t="shared" si="7"/>
        <v>7700</v>
      </c>
      <c r="T188">
        <f t="shared" si="8"/>
        <v>0</v>
      </c>
    </row>
    <row r="189" spans="1:20" x14ac:dyDescent="0.3">
      <c r="A189" t="s">
        <v>135</v>
      </c>
      <c r="B189">
        <v>9.9000046190799995E+19</v>
      </c>
      <c r="C189" t="s">
        <v>19</v>
      </c>
      <c r="D189" s="4">
        <v>43716</v>
      </c>
      <c r="E189" s="4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4">
        <v>43716</v>
      </c>
      <c r="N189" t="s">
        <v>24</v>
      </c>
      <c r="O189" t="s">
        <v>43</v>
      </c>
      <c r="Q189" s="4">
        <v>43852</v>
      </c>
      <c r="R189">
        <f t="shared" si="6"/>
        <v>0</v>
      </c>
      <c r="S189">
        <f t="shared" si="7"/>
        <v>14461.25</v>
      </c>
      <c r="T189">
        <f t="shared" si="8"/>
        <v>0</v>
      </c>
    </row>
    <row r="190" spans="1:20" x14ac:dyDescent="0.3">
      <c r="A190" t="s">
        <v>135</v>
      </c>
      <c r="B190">
        <v>9.9000046190799995E+19</v>
      </c>
      <c r="C190" t="s">
        <v>19</v>
      </c>
      <c r="D190" s="4">
        <v>43716</v>
      </c>
      <c r="E190" s="4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4">
        <v>43748</v>
      </c>
      <c r="N190" t="s">
        <v>44</v>
      </c>
      <c r="O190" t="s">
        <v>43</v>
      </c>
      <c r="Q190" s="4">
        <v>43852</v>
      </c>
      <c r="R190">
        <f t="shared" si="6"/>
        <v>0</v>
      </c>
      <c r="S190">
        <f t="shared" si="7"/>
        <v>13153.63</v>
      </c>
      <c r="T190">
        <f t="shared" si="8"/>
        <v>0</v>
      </c>
    </row>
    <row r="191" spans="1:20" x14ac:dyDescent="0.3">
      <c r="A191" t="s">
        <v>135</v>
      </c>
      <c r="B191">
        <v>9.9000044180300005E+19</v>
      </c>
      <c r="C191" t="s">
        <v>31</v>
      </c>
      <c r="D191" s="4">
        <v>43194</v>
      </c>
      <c r="E191" s="4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4">
        <v>43194</v>
      </c>
      <c r="N191" t="s">
        <v>24</v>
      </c>
      <c r="O191" t="s">
        <v>177</v>
      </c>
      <c r="P191" t="s">
        <v>178</v>
      </c>
      <c r="Q191" s="4">
        <v>43852</v>
      </c>
      <c r="R191">
        <f t="shared" si="6"/>
        <v>0</v>
      </c>
      <c r="S191">
        <f t="shared" si="7"/>
        <v>0</v>
      </c>
      <c r="T191">
        <f t="shared" si="8"/>
        <v>0</v>
      </c>
    </row>
    <row r="192" spans="1:20" x14ac:dyDescent="0.3">
      <c r="A192" t="s">
        <v>135</v>
      </c>
      <c r="B192">
        <v>9.9000044180300005E+19</v>
      </c>
      <c r="C192" t="s">
        <v>31</v>
      </c>
      <c r="D192" s="4">
        <v>43273</v>
      </c>
      <c r="E192" s="4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4">
        <v>43273</v>
      </c>
      <c r="N192" t="s">
        <v>24</v>
      </c>
      <c r="O192" t="s">
        <v>177</v>
      </c>
      <c r="P192" t="s">
        <v>179</v>
      </c>
      <c r="Q192" s="4">
        <v>43852</v>
      </c>
      <c r="R192">
        <f t="shared" si="6"/>
        <v>0</v>
      </c>
      <c r="S192">
        <f t="shared" si="7"/>
        <v>0</v>
      </c>
      <c r="T192">
        <f t="shared" si="8"/>
        <v>15625</v>
      </c>
    </row>
    <row r="193" spans="1:20" x14ac:dyDescent="0.3">
      <c r="A193" t="s">
        <v>135</v>
      </c>
      <c r="B193">
        <v>9.9000044190299996E+19</v>
      </c>
      <c r="C193" t="s">
        <v>19</v>
      </c>
      <c r="D193" s="4">
        <v>43580</v>
      </c>
      <c r="E193" s="4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4">
        <v>43580</v>
      </c>
      <c r="N193" t="s">
        <v>24</v>
      </c>
      <c r="O193" t="s">
        <v>25</v>
      </c>
      <c r="Q193" s="4">
        <v>43852</v>
      </c>
      <c r="R193">
        <f t="shared" si="6"/>
        <v>0</v>
      </c>
      <c r="S193">
        <f t="shared" si="7"/>
        <v>0</v>
      </c>
      <c r="T193">
        <f t="shared" si="8"/>
        <v>134736.13</v>
      </c>
    </row>
    <row r="194" spans="1:20" x14ac:dyDescent="0.3">
      <c r="A194" t="s">
        <v>135</v>
      </c>
      <c r="B194">
        <v>9.9000044190299996E+19</v>
      </c>
      <c r="C194" t="s">
        <v>19</v>
      </c>
      <c r="D194" s="4">
        <v>43719</v>
      </c>
      <c r="E194" s="4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4">
        <v>43719</v>
      </c>
      <c r="N194" t="s">
        <v>24</v>
      </c>
      <c r="O194" t="s">
        <v>25</v>
      </c>
      <c r="Q194" s="4">
        <v>43852</v>
      </c>
      <c r="R194">
        <f t="shared" si="6"/>
        <v>0</v>
      </c>
      <c r="S194">
        <f t="shared" si="7"/>
        <v>0</v>
      </c>
      <c r="T194">
        <f t="shared" si="8"/>
        <v>32584.880000000001</v>
      </c>
    </row>
    <row r="195" spans="1:20" x14ac:dyDescent="0.3">
      <c r="A195" t="s">
        <v>135</v>
      </c>
      <c r="B195">
        <v>9.9000044190299996E+19</v>
      </c>
      <c r="C195" t="s">
        <v>19</v>
      </c>
      <c r="D195" s="4">
        <v>43730</v>
      </c>
      <c r="E195" s="4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4">
        <v>43730</v>
      </c>
      <c r="N195" t="s">
        <v>24</v>
      </c>
      <c r="O195" t="s">
        <v>25</v>
      </c>
      <c r="Q195" s="4">
        <v>43852</v>
      </c>
      <c r="R195">
        <f t="shared" ref="R195:R258" si="9">IF(K195="Renewal",L195,0)</f>
        <v>0</v>
      </c>
      <c r="S195">
        <f t="shared" ref="S195:S258" si="10">IF(K195="New",L195,0)</f>
        <v>0</v>
      </c>
      <c r="T195">
        <f t="shared" ref="T195:T258" si="11">IF(K195="Cross sell",L195,0)</f>
        <v>8044.5</v>
      </c>
    </row>
    <row r="196" spans="1:20" x14ac:dyDescent="0.3">
      <c r="A196" t="s">
        <v>135</v>
      </c>
      <c r="B196" t="s">
        <v>180</v>
      </c>
      <c r="C196" t="s">
        <v>31</v>
      </c>
      <c r="D196" s="4">
        <v>43523</v>
      </c>
      <c r="E196" s="4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4">
        <v>43523</v>
      </c>
      <c r="N196" t="s">
        <v>24</v>
      </c>
      <c r="O196" t="s">
        <v>177</v>
      </c>
      <c r="P196" t="s">
        <v>178</v>
      </c>
      <c r="Q196" s="4">
        <v>43852</v>
      </c>
      <c r="R196">
        <f t="shared" si="9"/>
        <v>2141.5500000000002</v>
      </c>
      <c r="S196">
        <f t="shared" si="10"/>
        <v>0</v>
      </c>
      <c r="T196">
        <f t="shared" si="11"/>
        <v>0</v>
      </c>
    </row>
    <row r="197" spans="1:20" x14ac:dyDescent="0.3">
      <c r="A197" t="s">
        <v>135</v>
      </c>
      <c r="B197" t="s">
        <v>181</v>
      </c>
      <c r="C197" t="s">
        <v>19</v>
      </c>
      <c r="D197" s="4">
        <v>43158</v>
      </c>
      <c r="E197" s="4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4">
        <v>43158</v>
      </c>
      <c r="N197" t="s">
        <v>24</v>
      </c>
      <c r="O197" t="s">
        <v>25</v>
      </c>
      <c r="Q197" s="4">
        <v>43852</v>
      </c>
      <c r="R197">
        <f t="shared" si="9"/>
        <v>2486.0700000000002</v>
      </c>
      <c r="S197">
        <f t="shared" si="10"/>
        <v>0</v>
      </c>
      <c r="T197">
        <f t="shared" si="11"/>
        <v>0</v>
      </c>
    </row>
    <row r="198" spans="1:20" x14ac:dyDescent="0.3">
      <c r="A198" t="s">
        <v>135</v>
      </c>
      <c r="B198">
        <v>8539944</v>
      </c>
      <c r="C198" t="s">
        <v>31</v>
      </c>
      <c r="D198" s="4">
        <v>43158</v>
      </c>
      <c r="E198" s="4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4">
        <v>43158</v>
      </c>
      <c r="N198" t="s">
        <v>24</v>
      </c>
      <c r="O198" t="s">
        <v>25</v>
      </c>
      <c r="Q198" s="4">
        <v>43852</v>
      </c>
      <c r="R198">
        <f t="shared" si="9"/>
        <v>6653.1</v>
      </c>
      <c r="S198">
        <f t="shared" si="10"/>
        <v>0</v>
      </c>
      <c r="T198">
        <f t="shared" si="11"/>
        <v>0</v>
      </c>
    </row>
    <row r="199" spans="1:20" x14ac:dyDescent="0.3">
      <c r="A199" t="s">
        <v>135</v>
      </c>
      <c r="B199" t="s">
        <v>182</v>
      </c>
      <c r="C199" t="s">
        <v>19</v>
      </c>
      <c r="D199" s="4">
        <v>43523</v>
      </c>
      <c r="E199" s="4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4">
        <v>43523</v>
      </c>
      <c r="N199" t="s">
        <v>24</v>
      </c>
      <c r="O199" t="s">
        <v>23</v>
      </c>
      <c r="Q199" s="4">
        <v>43852</v>
      </c>
      <c r="R199">
        <f t="shared" si="9"/>
        <v>6979.74</v>
      </c>
      <c r="S199">
        <f t="shared" si="10"/>
        <v>0</v>
      </c>
      <c r="T199">
        <f t="shared" si="11"/>
        <v>0</v>
      </c>
    </row>
    <row r="200" spans="1:20" x14ac:dyDescent="0.3">
      <c r="A200" t="s">
        <v>135</v>
      </c>
      <c r="B200" t="s">
        <v>183</v>
      </c>
      <c r="C200" t="s">
        <v>19</v>
      </c>
      <c r="D200" s="4">
        <v>43158</v>
      </c>
      <c r="E200" s="4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4">
        <v>43158</v>
      </c>
      <c r="N200" t="s">
        <v>24</v>
      </c>
      <c r="O200" t="s">
        <v>25</v>
      </c>
      <c r="Q200" s="4">
        <v>43852</v>
      </c>
      <c r="R200">
        <f t="shared" si="9"/>
        <v>0</v>
      </c>
      <c r="S200">
        <f t="shared" si="10"/>
        <v>0</v>
      </c>
      <c r="T200">
        <f t="shared" si="11"/>
        <v>2283.33</v>
      </c>
    </row>
    <row r="201" spans="1:20" x14ac:dyDescent="0.3">
      <c r="A201" t="s">
        <v>184</v>
      </c>
      <c r="B201">
        <v>41045915</v>
      </c>
      <c r="C201" t="s">
        <v>19</v>
      </c>
      <c r="D201" s="4">
        <v>43554</v>
      </c>
      <c r="E201" s="4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4">
        <v>43554</v>
      </c>
      <c r="N201" t="s">
        <v>24</v>
      </c>
      <c r="O201" t="s">
        <v>25</v>
      </c>
      <c r="Q201" s="4">
        <v>43852</v>
      </c>
      <c r="R201">
        <f t="shared" si="9"/>
        <v>0</v>
      </c>
      <c r="S201">
        <f t="shared" si="10"/>
        <v>14107.5</v>
      </c>
      <c r="T201">
        <f t="shared" si="11"/>
        <v>0</v>
      </c>
    </row>
    <row r="202" spans="1:20" x14ac:dyDescent="0.3">
      <c r="A202" t="s">
        <v>184</v>
      </c>
      <c r="B202">
        <v>2690000174</v>
      </c>
      <c r="C202" t="s">
        <v>19</v>
      </c>
      <c r="D202" s="4">
        <v>43100</v>
      </c>
      <c r="E202" s="4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4">
        <v>43100</v>
      </c>
      <c r="N202" t="s">
        <v>24</v>
      </c>
      <c r="O202" t="s">
        <v>25</v>
      </c>
      <c r="Q202" s="4">
        <v>43852</v>
      </c>
      <c r="R202">
        <f t="shared" si="9"/>
        <v>2535.87</v>
      </c>
      <c r="S202">
        <f t="shared" si="10"/>
        <v>0</v>
      </c>
      <c r="T202">
        <f t="shared" si="11"/>
        <v>0</v>
      </c>
    </row>
    <row r="203" spans="1:20" x14ac:dyDescent="0.3">
      <c r="A203" t="s">
        <v>184</v>
      </c>
      <c r="B203">
        <v>300004329</v>
      </c>
      <c r="C203" t="s">
        <v>31</v>
      </c>
      <c r="D203" s="4">
        <v>43131</v>
      </c>
      <c r="E203" s="4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4">
        <v>43131</v>
      </c>
      <c r="N203" t="s">
        <v>24</v>
      </c>
      <c r="O203" t="s">
        <v>25</v>
      </c>
      <c r="Q203" s="4">
        <v>43852</v>
      </c>
      <c r="R203">
        <f t="shared" si="9"/>
        <v>125000</v>
      </c>
      <c r="S203">
        <f t="shared" si="10"/>
        <v>0</v>
      </c>
      <c r="T203">
        <f t="shared" si="11"/>
        <v>0</v>
      </c>
    </row>
    <row r="204" spans="1:20" x14ac:dyDescent="0.3">
      <c r="A204" t="s">
        <v>184</v>
      </c>
      <c r="B204" t="s">
        <v>185</v>
      </c>
      <c r="C204" t="s">
        <v>19</v>
      </c>
      <c r="D204" s="4">
        <v>43496</v>
      </c>
      <c r="E204" s="4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4">
        <v>43496</v>
      </c>
      <c r="N204" t="s">
        <v>24</v>
      </c>
      <c r="O204" t="s">
        <v>23</v>
      </c>
      <c r="Q204" s="4">
        <v>43852</v>
      </c>
      <c r="R204">
        <f t="shared" si="9"/>
        <v>125000</v>
      </c>
      <c r="S204">
        <f t="shared" si="10"/>
        <v>0</v>
      </c>
      <c r="T204">
        <f t="shared" si="11"/>
        <v>0</v>
      </c>
    </row>
    <row r="205" spans="1:20" x14ac:dyDescent="0.3">
      <c r="A205" t="s">
        <v>184</v>
      </c>
      <c r="B205">
        <v>304001755</v>
      </c>
      <c r="C205" t="s">
        <v>31</v>
      </c>
      <c r="D205" s="4">
        <v>43131</v>
      </c>
      <c r="E205" s="4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4">
        <v>43131</v>
      </c>
      <c r="N205" t="s">
        <v>24</v>
      </c>
      <c r="O205" t="s">
        <v>25</v>
      </c>
      <c r="Q205" s="4">
        <v>43852</v>
      </c>
      <c r="R205">
        <f t="shared" si="9"/>
        <v>80000</v>
      </c>
      <c r="S205">
        <f t="shared" si="10"/>
        <v>0</v>
      </c>
      <c r="T205">
        <f t="shared" si="11"/>
        <v>0</v>
      </c>
    </row>
    <row r="206" spans="1:20" x14ac:dyDescent="0.3">
      <c r="A206" t="s">
        <v>184</v>
      </c>
      <c r="B206">
        <v>304001755</v>
      </c>
      <c r="C206" t="s">
        <v>31</v>
      </c>
      <c r="D206" s="4">
        <v>43131</v>
      </c>
      <c r="E206" s="4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4">
        <v>43131</v>
      </c>
      <c r="N206" t="s">
        <v>24</v>
      </c>
      <c r="O206" t="s">
        <v>25</v>
      </c>
      <c r="Q206" s="4">
        <v>43852</v>
      </c>
      <c r="R206">
        <f t="shared" si="9"/>
        <v>320000</v>
      </c>
      <c r="S206">
        <f t="shared" si="10"/>
        <v>0</v>
      </c>
      <c r="T206">
        <f t="shared" si="11"/>
        <v>0</v>
      </c>
    </row>
    <row r="207" spans="1:20" x14ac:dyDescent="0.3">
      <c r="A207" t="s">
        <v>184</v>
      </c>
      <c r="B207" t="s">
        <v>186</v>
      </c>
      <c r="C207" t="s">
        <v>19</v>
      </c>
      <c r="D207" s="4">
        <v>43496</v>
      </c>
      <c r="E207" s="4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4">
        <v>43496</v>
      </c>
      <c r="N207" t="s">
        <v>24</v>
      </c>
      <c r="O207" t="s">
        <v>23</v>
      </c>
      <c r="Q207" s="4">
        <v>43852</v>
      </c>
      <c r="R207">
        <f t="shared" si="9"/>
        <v>320000</v>
      </c>
      <c r="S207">
        <f t="shared" si="10"/>
        <v>0</v>
      </c>
      <c r="T207">
        <f t="shared" si="11"/>
        <v>0</v>
      </c>
    </row>
    <row r="208" spans="1:20" x14ac:dyDescent="0.3">
      <c r="A208" t="s">
        <v>184</v>
      </c>
      <c r="B208">
        <v>640001622</v>
      </c>
      <c r="C208" t="s">
        <v>31</v>
      </c>
      <c r="D208" s="4">
        <v>43100</v>
      </c>
      <c r="E208" s="4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4">
        <v>43100</v>
      </c>
      <c r="N208" t="s">
        <v>24</v>
      </c>
      <c r="O208" t="s">
        <v>177</v>
      </c>
      <c r="P208" t="s">
        <v>178</v>
      </c>
      <c r="Q208" s="4">
        <v>43852</v>
      </c>
      <c r="R208">
        <f t="shared" si="9"/>
        <v>211206.7</v>
      </c>
      <c r="S208">
        <f t="shared" si="10"/>
        <v>0</v>
      </c>
      <c r="T208">
        <f t="shared" si="11"/>
        <v>0</v>
      </c>
    </row>
    <row r="209" spans="1:20" x14ac:dyDescent="0.3">
      <c r="A209" t="s">
        <v>184</v>
      </c>
      <c r="B209">
        <v>655001664</v>
      </c>
      <c r="C209" t="s">
        <v>31</v>
      </c>
      <c r="D209" s="4">
        <v>43160</v>
      </c>
      <c r="E209" s="4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4">
        <v>43525</v>
      </c>
      <c r="N209" t="s">
        <v>24</v>
      </c>
      <c r="O209" t="s">
        <v>25</v>
      </c>
      <c r="Q209" s="4">
        <v>43852</v>
      </c>
      <c r="R209">
        <f t="shared" si="9"/>
        <v>275569.44</v>
      </c>
      <c r="S209">
        <f t="shared" si="10"/>
        <v>0</v>
      </c>
      <c r="T209">
        <f t="shared" si="11"/>
        <v>0</v>
      </c>
    </row>
    <row r="210" spans="1:20" x14ac:dyDescent="0.3">
      <c r="A210" t="s">
        <v>184</v>
      </c>
      <c r="B210" t="s">
        <v>187</v>
      </c>
      <c r="C210" t="s">
        <v>19</v>
      </c>
      <c r="D210" s="4">
        <v>43525</v>
      </c>
      <c r="E210" s="4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4">
        <v>43525</v>
      </c>
      <c r="N210" t="s">
        <v>24</v>
      </c>
      <c r="O210" t="s">
        <v>23</v>
      </c>
      <c r="Q210" s="4">
        <v>43852</v>
      </c>
      <c r="R210">
        <f t="shared" si="9"/>
        <v>275569.44</v>
      </c>
      <c r="S210">
        <f t="shared" si="10"/>
        <v>0</v>
      </c>
      <c r="T210">
        <f t="shared" si="11"/>
        <v>0</v>
      </c>
    </row>
    <row r="211" spans="1:20" x14ac:dyDescent="0.3">
      <c r="A211" t="s">
        <v>184</v>
      </c>
      <c r="B211" t="s">
        <v>188</v>
      </c>
      <c r="C211" t="s">
        <v>19</v>
      </c>
      <c r="D211" s="4">
        <v>43525</v>
      </c>
      <c r="E211" s="4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4">
        <v>43525</v>
      </c>
      <c r="N211" t="s">
        <v>24</v>
      </c>
      <c r="O211" t="s">
        <v>23</v>
      </c>
      <c r="Q211" s="4">
        <v>43852</v>
      </c>
      <c r="R211">
        <f t="shared" si="9"/>
        <v>50332.73</v>
      </c>
      <c r="S211">
        <f t="shared" si="10"/>
        <v>0</v>
      </c>
      <c r="T211">
        <f t="shared" si="11"/>
        <v>0</v>
      </c>
    </row>
    <row r="212" spans="1:20" x14ac:dyDescent="0.3">
      <c r="A212" t="s">
        <v>184</v>
      </c>
      <c r="B212" t="s">
        <v>189</v>
      </c>
      <c r="C212" t="s">
        <v>31</v>
      </c>
      <c r="D212" s="4">
        <v>43160</v>
      </c>
      <c r="E212" s="4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4">
        <v>43160</v>
      </c>
      <c r="N212" t="s">
        <v>24</v>
      </c>
      <c r="O212" t="s">
        <v>25</v>
      </c>
      <c r="Q212" s="4">
        <v>43852</v>
      </c>
      <c r="R212">
        <f t="shared" si="9"/>
        <v>57539.3</v>
      </c>
      <c r="S212">
        <f t="shared" si="10"/>
        <v>0</v>
      </c>
      <c r="T212">
        <f t="shared" si="11"/>
        <v>0</v>
      </c>
    </row>
    <row r="213" spans="1:20" x14ac:dyDescent="0.3">
      <c r="A213" t="s">
        <v>184</v>
      </c>
      <c r="B213" t="s">
        <v>190</v>
      </c>
      <c r="C213" t="s">
        <v>19</v>
      </c>
      <c r="D213" s="4">
        <v>43448</v>
      </c>
      <c r="E213" s="4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4">
        <v>43448</v>
      </c>
      <c r="N213" t="s">
        <v>24</v>
      </c>
      <c r="O213" t="s">
        <v>25</v>
      </c>
      <c r="Q213" s="4">
        <v>43852</v>
      </c>
      <c r="R213">
        <f t="shared" si="9"/>
        <v>212357.74</v>
      </c>
      <c r="S213">
        <f t="shared" si="10"/>
        <v>0</v>
      </c>
      <c r="T213">
        <f t="shared" si="11"/>
        <v>0</v>
      </c>
    </row>
    <row r="214" spans="1:20" x14ac:dyDescent="0.3">
      <c r="A214" t="s">
        <v>184</v>
      </c>
      <c r="B214">
        <v>1.2140036170800001E+19</v>
      </c>
      <c r="C214" t="s">
        <v>31</v>
      </c>
      <c r="D214" s="4">
        <v>43160</v>
      </c>
      <c r="E214" s="4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4">
        <v>43160</v>
      </c>
      <c r="N214" t="s">
        <v>24</v>
      </c>
      <c r="O214" t="s">
        <v>25</v>
      </c>
      <c r="Q214" s="4">
        <v>43852</v>
      </c>
      <c r="R214">
        <f t="shared" si="9"/>
        <v>0</v>
      </c>
      <c r="S214">
        <f t="shared" si="10"/>
        <v>0</v>
      </c>
      <c r="T214">
        <f t="shared" si="11"/>
        <v>31250</v>
      </c>
    </row>
    <row r="215" spans="1:20" x14ac:dyDescent="0.3">
      <c r="A215" t="s">
        <v>184</v>
      </c>
      <c r="B215" t="s">
        <v>191</v>
      </c>
      <c r="C215" t="s">
        <v>31</v>
      </c>
      <c r="D215" s="4">
        <v>43160</v>
      </c>
      <c r="E215" s="4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4">
        <v>43160</v>
      </c>
      <c r="N215" t="s">
        <v>24</v>
      </c>
      <c r="O215" t="s">
        <v>25</v>
      </c>
      <c r="Q215" s="4">
        <v>43852</v>
      </c>
      <c r="R215">
        <f t="shared" si="9"/>
        <v>43750</v>
      </c>
      <c r="S215">
        <f t="shared" si="10"/>
        <v>0</v>
      </c>
      <c r="T215">
        <f t="shared" si="11"/>
        <v>0</v>
      </c>
    </row>
    <row r="216" spans="1:20" x14ac:dyDescent="0.3">
      <c r="A216" t="s">
        <v>184</v>
      </c>
      <c r="B216" t="s">
        <v>192</v>
      </c>
      <c r="C216" t="s">
        <v>31</v>
      </c>
      <c r="D216" s="4">
        <v>43160</v>
      </c>
      <c r="E216" s="4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4">
        <v>43160</v>
      </c>
      <c r="N216" t="s">
        <v>24</v>
      </c>
      <c r="O216" t="s">
        <v>25</v>
      </c>
      <c r="Q216" s="4">
        <v>43852</v>
      </c>
      <c r="R216">
        <f t="shared" si="9"/>
        <v>0</v>
      </c>
      <c r="S216">
        <f t="shared" si="10"/>
        <v>0</v>
      </c>
      <c r="T216">
        <f t="shared" si="11"/>
        <v>75000</v>
      </c>
    </row>
    <row r="217" spans="1:20" x14ac:dyDescent="0.3">
      <c r="A217" t="s">
        <v>184</v>
      </c>
      <c r="B217" t="s">
        <v>193</v>
      </c>
      <c r="C217" t="s">
        <v>19</v>
      </c>
      <c r="D217" s="4">
        <v>43525</v>
      </c>
      <c r="E217" s="4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4">
        <v>43525</v>
      </c>
      <c r="N217" t="s">
        <v>24</v>
      </c>
      <c r="O217" t="s">
        <v>23</v>
      </c>
      <c r="Q217" s="4">
        <v>43852</v>
      </c>
      <c r="R217">
        <f t="shared" si="9"/>
        <v>0</v>
      </c>
      <c r="S217">
        <f t="shared" si="10"/>
        <v>0</v>
      </c>
      <c r="T217">
        <f t="shared" si="11"/>
        <v>31250</v>
      </c>
    </row>
    <row r="218" spans="1:20" x14ac:dyDescent="0.3">
      <c r="A218" t="s">
        <v>184</v>
      </c>
      <c r="B218" t="s">
        <v>194</v>
      </c>
      <c r="C218" t="s">
        <v>19</v>
      </c>
      <c r="D218" s="4">
        <v>43525</v>
      </c>
      <c r="E218" s="4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4">
        <v>43525</v>
      </c>
      <c r="N218" t="s">
        <v>24</v>
      </c>
      <c r="O218" t="s">
        <v>23</v>
      </c>
      <c r="Q218" s="4">
        <v>43852</v>
      </c>
      <c r="R218">
        <f t="shared" si="9"/>
        <v>43750</v>
      </c>
      <c r="S218">
        <f t="shared" si="10"/>
        <v>0</v>
      </c>
      <c r="T218">
        <f t="shared" si="11"/>
        <v>0</v>
      </c>
    </row>
    <row r="219" spans="1:20" x14ac:dyDescent="0.3">
      <c r="A219" t="s">
        <v>184</v>
      </c>
      <c r="B219" t="s">
        <v>195</v>
      </c>
      <c r="C219" t="s">
        <v>19</v>
      </c>
      <c r="D219" s="4">
        <v>43525</v>
      </c>
      <c r="E219" s="4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4">
        <v>43525</v>
      </c>
      <c r="N219" t="s">
        <v>24</v>
      </c>
      <c r="O219" t="s">
        <v>23</v>
      </c>
      <c r="Q219" s="4">
        <v>43852</v>
      </c>
      <c r="R219">
        <f t="shared" si="9"/>
        <v>0</v>
      </c>
      <c r="S219">
        <f t="shared" si="10"/>
        <v>0</v>
      </c>
      <c r="T219">
        <f t="shared" si="11"/>
        <v>75000</v>
      </c>
    </row>
    <row r="220" spans="1:20" x14ac:dyDescent="0.3">
      <c r="A220" t="s">
        <v>184</v>
      </c>
      <c r="B220">
        <v>2302003268</v>
      </c>
      <c r="C220" t="s">
        <v>31</v>
      </c>
      <c r="D220" s="4">
        <v>43142</v>
      </c>
      <c r="E220" s="4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4">
        <v>43142</v>
      </c>
      <c r="N220" t="s">
        <v>24</v>
      </c>
      <c r="O220" t="s">
        <v>25</v>
      </c>
      <c r="Q220" s="4">
        <v>43852</v>
      </c>
      <c r="R220">
        <f t="shared" si="9"/>
        <v>0</v>
      </c>
      <c r="S220">
        <f t="shared" si="10"/>
        <v>0</v>
      </c>
      <c r="T220">
        <f t="shared" si="11"/>
        <v>23125</v>
      </c>
    </row>
    <row r="221" spans="1:20" x14ac:dyDescent="0.3">
      <c r="A221" t="s">
        <v>184</v>
      </c>
      <c r="B221" t="s">
        <v>196</v>
      </c>
      <c r="C221" t="s">
        <v>19</v>
      </c>
      <c r="D221" s="4">
        <v>43507</v>
      </c>
      <c r="E221" s="4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4">
        <v>43507</v>
      </c>
      <c r="N221" t="s">
        <v>24</v>
      </c>
      <c r="O221" t="s">
        <v>23</v>
      </c>
      <c r="Q221" s="4">
        <v>43852</v>
      </c>
      <c r="R221">
        <f t="shared" si="9"/>
        <v>0</v>
      </c>
      <c r="S221">
        <f t="shared" si="10"/>
        <v>0</v>
      </c>
      <c r="T221">
        <f t="shared" si="11"/>
        <v>21875</v>
      </c>
    </row>
    <row r="222" spans="1:20" x14ac:dyDescent="0.3">
      <c r="A222" t="s">
        <v>184</v>
      </c>
      <c r="B222">
        <v>2309003346</v>
      </c>
      <c r="C222" t="s">
        <v>19</v>
      </c>
      <c r="D222" s="4">
        <v>43332</v>
      </c>
      <c r="E222" s="4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4">
        <v>43332</v>
      </c>
      <c r="N222" t="s">
        <v>24</v>
      </c>
      <c r="O222" t="s">
        <v>25</v>
      </c>
      <c r="Q222" s="4">
        <v>43852</v>
      </c>
      <c r="R222">
        <f t="shared" si="9"/>
        <v>0</v>
      </c>
      <c r="S222">
        <f t="shared" si="10"/>
        <v>0</v>
      </c>
      <c r="T222">
        <f t="shared" si="11"/>
        <v>47500</v>
      </c>
    </row>
    <row r="223" spans="1:20" x14ac:dyDescent="0.3">
      <c r="A223" t="s">
        <v>184</v>
      </c>
      <c r="B223">
        <v>2690000349</v>
      </c>
      <c r="C223" t="s">
        <v>19</v>
      </c>
      <c r="D223" s="4">
        <v>43100</v>
      </c>
      <c r="E223" s="4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4">
        <v>43100</v>
      </c>
      <c r="N223" t="s">
        <v>24</v>
      </c>
      <c r="O223" t="s">
        <v>25</v>
      </c>
      <c r="Q223" s="4">
        <v>43852</v>
      </c>
      <c r="R223">
        <f t="shared" si="9"/>
        <v>7632.55</v>
      </c>
      <c r="S223">
        <f t="shared" si="10"/>
        <v>0</v>
      </c>
      <c r="T223">
        <f t="shared" si="11"/>
        <v>0</v>
      </c>
    </row>
    <row r="224" spans="1:20" x14ac:dyDescent="0.3">
      <c r="A224" t="s">
        <v>184</v>
      </c>
      <c r="B224">
        <v>55020309</v>
      </c>
      <c r="C224" t="s">
        <v>19</v>
      </c>
      <c r="D224" s="4">
        <v>43448</v>
      </c>
      <c r="E224" s="4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4">
        <v>43448</v>
      </c>
      <c r="N224" t="s">
        <v>24</v>
      </c>
      <c r="O224" t="s">
        <v>25</v>
      </c>
      <c r="Q224" s="4">
        <v>43852</v>
      </c>
      <c r="R224">
        <f t="shared" si="9"/>
        <v>2563.13</v>
      </c>
      <c r="S224">
        <f t="shared" si="10"/>
        <v>0</v>
      </c>
      <c r="T224">
        <f t="shared" si="11"/>
        <v>0</v>
      </c>
    </row>
    <row r="225" spans="1:20" x14ac:dyDescent="0.3">
      <c r="A225" t="s">
        <v>184</v>
      </c>
      <c r="B225" t="s">
        <v>197</v>
      </c>
      <c r="C225" t="s">
        <v>31</v>
      </c>
      <c r="D225" s="4">
        <v>43274</v>
      </c>
      <c r="E225" s="4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4">
        <v>43274</v>
      </c>
      <c r="N225" t="s">
        <v>24</v>
      </c>
      <c r="O225" t="s">
        <v>43</v>
      </c>
      <c r="Q225" s="4">
        <v>43852</v>
      </c>
      <c r="R225">
        <f t="shared" si="9"/>
        <v>8269.74</v>
      </c>
      <c r="S225">
        <f t="shared" si="10"/>
        <v>0</v>
      </c>
      <c r="T225">
        <f t="shared" si="11"/>
        <v>0</v>
      </c>
    </row>
    <row r="226" spans="1:20" x14ac:dyDescent="0.3">
      <c r="A226" t="s">
        <v>184</v>
      </c>
      <c r="B226" t="s">
        <v>197</v>
      </c>
      <c r="C226" t="s">
        <v>31</v>
      </c>
      <c r="D226" s="4">
        <v>43274</v>
      </c>
      <c r="E226" s="4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4">
        <v>43274</v>
      </c>
      <c r="N226" t="s">
        <v>24</v>
      </c>
      <c r="O226" t="s">
        <v>43</v>
      </c>
      <c r="Q226" s="4">
        <v>43852</v>
      </c>
      <c r="R226">
        <f t="shared" si="9"/>
        <v>8269.74</v>
      </c>
      <c r="S226">
        <f t="shared" si="10"/>
        <v>0</v>
      </c>
      <c r="T226">
        <f t="shared" si="11"/>
        <v>0</v>
      </c>
    </row>
    <row r="227" spans="1:20" x14ac:dyDescent="0.3">
      <c r="A227" t="s">
        <v>184</v>
      </c>
      <c r="B227" t="s">
        <v>197</v>
      </c>
      <c r="C227" t="s">
        <v>31</v>
      </c>
      <c r="D227" s="4">
        <v>43274</v>
      </c>
      <c r="E227" s="4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4">
        <v>43500</v>
      </c>
      <c r="N227" t="s">
        <v>44</v>
      </c>
      <c r="O227" t="s">
        <v>43</v>
      </c>
      <c r="Q227" s="4">
        <v>43852</v>
      </c>
      <c r="R227">
        <f t="shared" si="9"/>
        <v>5891</v>
      </c>
      <c r="S227">
        <f t="shared" si="10"/>
        <v>0</v>
      </c>
      <c r="T227">
        <f t="shared" si="11"/>
        <v>0</v>
      </c>
    </row>
    <row r="228" spans="1:20" x14ac:dyDescent="0.3">
      <c r="A228" t="s">
        <v>184</v>
      </c>
      <c r="B228" t="s">
        <v>197</v>
      </c>
      <c r="C228" t="s">
        <v>31</v>
      </c>
      <c r="D228" s="4">
        <v>43274</v>
      </c>
      <c r="E228" s="4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4">
        <v>43500</v>
      </c>
      <c r="N228" t="s">
        <v>44</v>
      </c>
      <c r="O228" t="s">
        <v>43</v>
      </c>
      <c r="Q228" s="4">
        <v>43852</v>
      </c>
      <c r="R228">
        <f t="shared" si="9"/>
        <v>5891</v>
      </c>
      <c r="S228">
        <f t="shared" si="10"/>
        <v>0</v>
      </c>
      <c r="T228">
        <f t="shared" si="11"/>
        <v>0</v>
      </c>
    </row>
    <row r="229" spans="1:20" x14ac:dyDescent="0.3">
      <c r="A229" t="s">
        <v>184</v>
      </c>
      <c r="B229" t="s">
        <v>198</v>
      </c>
      <c r="C229" t="s">
        <v>31</v>
      </c>
      <c r="D229" s="4">
        <v>43274</v>
      </c>
      <c r="E229" s="4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4">
        <v>43274</v>
      </c>
      <c r="N229" t="s">
        <v>24</v>
      </c>
      <c r="O229" t="s">
        <v>25</v>
      </c>
      <c r="Q229" s="4">
        <v>43852</v>
      </c>
      <c r="R229">
        <f t="shared" si="9"/>
        <v>2720.25</v>
      </c>
      <c r="S229">
        <f t="shared" si="10"/>
        <v>0</v>
      </c>
      <c r="T229">
        <f t="shared" si="11"/>
        <v>0</v>
      </c>
    </row>
    <row r="230" spans="1:20" x14ac:dyDescent="0.3">
      <c r="A230" t="s">
        <v>184</v>
      </c>
      <c r="B230" t="s">
        <v>199</v>
      </c>
      <c r="C230" t="s">
        <v>31</v>
      </c>
      <c r="D230" s="4">
        <v>43274</v>
      </c>
      <c r="E230" s="4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4">
        <v>43274</v>
      </c>
      <c r="N230" t="s">
        <v>24</v>
      </c>
      <c r="O230" t="s">
        <v>25</v>
      </c>
      <c r="Q230" s="4">
        <v>43852</v>
      </c>
      <c r="R230">
        <f t="shared" si="9"/>
        <v>375</v>
      </c>
      <c r="S230">
        <f t="shared" si="10"/>
        <v>0</v>
      </c>
      <c r="T230">
        <f t="shared" si="11"/>
        <v>0</v>
      </c>
    </row>
    <row r="231" spans="1:20" x14ac:dyDescent="0.3">
      <c r="A231" t="s">
        <v>184</v>
      </c>
      <c r="B231" t="s">
        <v>200</v>
      </c>
      <c r="C231" t="s">
        <v>19</v>
      </c>
      <c r="D231" s="4">
        <v>43639</v>
      </c>
      <c r="E231" s="4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4">
        <v>43639</v>
      </c>
      <c r="N231" t="s">
        <v>24</v>
      </c>
      <c r="O231" t="s">
        <v>23</v>
      </c>
      <c r="Q231" s="4">
        <v>43852</v>
      </c>
      <c r="R231">
        <f t="shared" si="9"/>
        <v>15047.5</v>
      </c>
      <c r="S231">
        <f t="shared" si="10"/>
        <v>0</v>
      </c>
      <c r="T231">
        <f t="shared" si="11"/>
        <v>0</v>
      </c>
    </row>
    <row r="232" spans="1:20" x14ac:dyDescent="0.3">
      <c r="A232" t="s">
        <v>184</v>
      </c>
      <c r="B232" t="s">
        <v>201</v>
      </c>
      <c r="C232" t="s">
        <v>19</v>
      </c>
      <c r="D232" s="4">
        <v>43639</v>
      </c>
      <c r="E232" s="4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4">
        <v>43639</v>
      </c>
      <c r="N232" t="s">
        <v>24</v>
      </c>
      <c r="O232" t="s">
        <v>23</v>
      </c>
      <c r="Q232" s="4">
        <v>43852</v>
      </c>
      <c r="R232">
        <f t="shared" si="9"/>
        <v>2852.5</v>
      </c>
      <c r="S232">
        <f t="shared" si="10"/>
        <v>0</v>
      </c>
      <c r="T232">
        <f t="shared" si="11"/>
        <v>0</v>
      </c>
    </row>
    <row r="233" spans="1:20" x14ac:dyDescent="0.3">
      <c r="A233" t="s">
        <v>184</v>
      </c>
      <c r="B233" t="s">
        <v>202</v>
      </c>
      <c r="C233" t="s">
        <v>19</v>
      </c>
      <c r="D233" s="4">
        <v>43639</v>
      </c>
      <c r="E233" s="4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4">
        <v>43639</v>
      </c>
      <c r="N233" t="s">
        <v>24</v>
      </c>
      <c r="O233" t="s">
        <v>23</v>
      </c>
      <c r="Q233" s="4">
        <v>43852</v>
      </c>
      <c r="R233">
        <f t="shared" si="9"/>
        <v>495</v>
      </c>
      <c r="S233">
        <f t="shared" si="10"/>
        <v>0</v>
      </c>
      <c r="T233">
        <f t="shared" si="11"/>
        <v>0</v>
      </c>
    </row>
    <row r="234" spans="1:20" x14ac:dyDescent="0.3">
      <c r="A234" t="s">
        <v>184</v>
      </c>
      <c r="B234">
        <v>505613</v>
      </c>
      <c r="C234" t="s">
        <v>19</v>
      </c>
      <c r="D234" s="4">
        <v>43580</v>
      </c>
      <c r="E234" s="4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4">
        <v>43580</v>
      </c>
      <c r="N234" t="s">
        <v>24</v>
      </c>
      <c r="O234" t="s">
        <v>25</v>
      </c>
      <c r="Q234" s="4">
        <v>43852</v>
      </c>
      <c r="R234">
        <f t="shared" si="9"/>
        <v>9294.35</v>
      </c>
      <c r="S234">
        <f t="shared" si="10"/>
        <v>0</v>
      </c>
      <c r="T234">
        <f t="shared" si="11"/>
        <v>0</v>
      </c>
    </row>
    <row r="235" spans="1:20" x14ac:dyDescent="0.3">
      <c r="A235" t="s">
        <v>184</v>
      </c>
      <c r="B235" t="s">
        <v>203</v>
      </c>
      <c r="C235" t="s">
        <v>31</v>
      </c>
      <c r="D235" s="4">
        <v>43274</v>
      </c>
      <c r="E235" s="4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4">
        <v>43274</v>
      </c>
      <c r="N235" t="s">
        <v>24</v>
      </c>
      <c r="O235" t="s">
        <v>25</v>
      </c>
      <c r="Q235" s="4">
        <v>43852</v>
      </c>
      <c r="R235">
        <f t="shared" si="9"/>
        <v>2440.25</v>
      </c>
      <c r="S235">
        <f t="shared" si="10"/>
        <v>0</v>
      </c>
      <c r="T235">
        <f t="shared" si="11"/>
        <v>0</v>
      </c>
    </row>
    <row r="236" spans="1:20" x14ac:dyDescent="0.3">
      <c r="A236" t="s">
        <v>184</v>
      </c>
      <c r="B236" t="s">
        <v>204</v>
      </c>
      <c r="C236" t="s">
        <v>19</v>
      </c>
      <c r="D236" s="4">
        <v>43639</v>
      </c>
      <c r="E236" s="4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4">
        <v>43639</v>
      </c>
      <c r="N236" t="s">
        <v>24</v>
      </c>
      <c r="O236" t="s">
        <v>23</v>
      </c>
      <c r="Q236" s="4">
        <v>43852</v>
      </c>
      <c r="R236">
        <f t="shared" si="9"/>
        <v>1412.55</v>
      </c>
      <c r="S236">
        <f t="shared" si="10"/>
        <v>0</v>
      </c>
      <c r="T236">
        <f t="shared" si="11"/>
        <v>0</v>
      </c>
    </row>
    <row r="237" spans="1:20" x14ac:dyDescent="0.3">
      <c r="A237" t="s">
        <v>184</v>
      </c>
      <c r="B237" t="s">
        <v>205</v>
      </c>
      <c r="C237" t="s">
        <v>19</v>
      </c>
      <c r="D237" s="4">
        <v>43579</v>
      </c>
      <c r="E237" s="4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4">
        <v>43579</v>
      </c>
      <c r="N237" t="s">
        <v>24</v>
      </c>
      <c r="O237" t="s">
        <v>43</v>
      </c>
      <c r="Q237" s="4">
        <v>43852</v>
      </c>
      <c r="R237">
        <f t="shared" si="9"/>
        <v>63750</v>
      </c>
      <c r="S237">
        <f t="shared" si="10"/>
        <v>0</v>
      </c>
      <c r="T237">
        <f t="shared" si="11"/>
        <v>0</v>
      </c>
    </row>
    <row r="238" spans="1:20" x14ac:dyDescent="0.3">
      <c r="A238" t="s">
        <v>184</v>
      </c>
      <c r="B238" t="s">
        <v>205</v>
      </c>
      <c r="C238" t="s">
        <v>19</v>
      </c>
      <c r="D238" s="4">
        <v>43579</v>
      </c>
      <c r="E238" s="4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4">
        <v>43659</v>
      </c>
      <c r="N238" t="s">
        <v>44</v>
      </c>
      <c r="O238" t="s">
        <v>43</v>
      </c>
      <c r="Q238" s="4">
        <v>43852</v>
      </c>
      <c r="R238">
        <f t="shared" si="9"/>
        <v>3098.63</v>
      </c>
      <c r="S238">
        <f t="shared" si="10"/>
        <v>0</v>
      </c>
      <c r="T238">
        <f t="shared" si="11"/>
        <v>0</v>
      </c>
    </row>
    <row r="239" spans="1:20" x14ac:dyDescent="0.3">
      <c r="A239" t="s">
        <v>184</v>
      </c>
      <c r="B239" t="s">
        <v>205</v>
      </c>
      <c r="C239" t="s">
        <v>19</v>
      </c>
      <c r="D239" s="4">
        <v>43579</v>
      </c>
      <c r="E239" s="4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4">
        <v>43663</v>
      </c>
      <c r="N239" t="s">
        <v>44</v>
      </c>
      <c r="O239" t="s">
        <v>43</v>
      </c>
      <c r="Q239" s="4">
        <v>43852</v>
      </c>
      <c r="R239">
        <f t="shared" si="9"/>
        <v>1747.2</v>
      </c>
      <c r="S239">
        <f t="shared" si="10"/>
        <v>0</v>
      </c>
      <c r="T239">
        <f t="shared" si="11"/>
        <v>0</v>
      </c>
    </row>
    <row r="240" spans="1:20" x14ac:dyDescent="0.3">
      <c r="A240" t="s">
        <v>184</v>
      </c>
      <c r="B240" t="s">
        <v>205</v>
      </c>
      <c r="C240" t="s">
        <v>19</v>
      </c>
      <c r="D240" s="4">
        <v>43579</v>
      </c>
      <c r="E240" s="4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4">
        <v>43599</v>
      </c>
      <c r="N240" t="s">
        <v>44</v>
      </c>
      <c r="O240" t="s">
        <v>43</v>
      </c>
      <c r="Q240" s="4">
        <v>43852</v>
      </c>
      <c r="R240">
        <f t="shared" si="9"/>
        <v>2458.58</v>
      </c>
      <c r="S240">
        <f t="shared" si="10"/>
        <v>0</v>
      </c>
      <c r="T240">
        <f t="shared" si="11"/>
        <v>0</v>
      </c>
    </row>
    <row r="241" spans="1:20" x14ac:dyDescent="0.3">
      <c r="A241" t="s">
        <v>184</v>
      </c>
      <c r="B241" t="s">
        <v>206</v>
      </c>
      <c r="C241" t="s">
        <v>31</v>
      </c>
      <c r="D241" s="4">
        <v>43191</v>
      </c>
      <c r="E241" s="4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4">
        <v>43191</v>
      </c>
      <c r="N241" t="s">
        <v>24</v>
      </c>
      <c r="O241" t="s">
        <v>177</v>
      </c>
      <c r="P241" t="s">
        <v>207</v>
      </c>
      <c r="Q241" s="4">
        <v>43852</v>
      </c>
      <c r="R241">
        <f t="shared" si="9"/>
        <v>11249.93</v>
      </c>
      <c r="S241">
        <f t="shared" si="10"/>
        <v>0</v>
      </c>
      <c r="T241">
        <f t="shared" si="11"/>
        <v>0</v>
      </c>
    </row>
    <row r="242" spans="1:20" x14ac:dyDescent="0.3">
      <c r="A242" t="s">
        <v>184</v>
      </c>
      <c r="B242" t="s">
        <v>208</v>
      </c>
      <c r="C242" t="s">
        <v>31</v>
      </c>
      <c r="D242" s="4">
        <v>43191</v>
      </c>
      <c r="E242" s="4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4">
        <v>43191</v>
      </c>
      <c r="N242" t="s">
        <v>24</v>
      </c>
      <c r="O242" t="s">
        <v>177</v>
      </c>
      <c r="P242" t="s">
        <v>207</v>
      </c>
      <c r="Q242" s="4">
        <v>43852</v>
      </c>
      <c r="R242">
        <f t="shared" si="9"/>
        <v>14603.3</v>
      </c>
      <c r="S242">
        <f t="shared" si="10"/>
        <v>0</v>
      </c>
      <c r="T242">
        <f t="shared" si="11"/>
        <v>0</v>
      </c>
    </row>
    <row r="243" spans="1:20" x14ac:dyDescent="0.3">
      <c r="A243" t="s">
        <v>184</v>
      </c>
      <c r="B243" t="s">
        <v>209</v>
      </c>
      <c r="C243" t="s">
        <v>31</v>
      </c>
      <c r="D243" s="4">
        <v>43264</v>
      </c>
      <c r="E243" s="4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4">
        <v>43264</v>
      </c>
      <c r="N243" t="s">
        <v>24</v>
      </c>
      <c r="O243" t="s">
        <v>177</v>
      </c>
      <c r="P243" t="s">
        <v>207</v>
      </c>
      <c r="Q243" s="4">
        <v>43852</v>
      </c>
      <c r="R243">
        <f t="shared" si="9"/>
        <v>28940.65</v>
      </c>
      <c r="S243">
        <f t="shared" si="10"/>
        <v>0</v>
      </c>
      <c r="T243">
        <f t="shared" si="11"/>
        <v>0</v>
      </c>
    </row>
    <row r="244" spans="1:20" x14ac:dyDescent="0.3">
      <c r="A244" t="s">
        <v>184</v>
      </c>
      <c r="B244" t="s">
        <v>210</v>
      </c>
      <c r="C244" t="s">
        <v>31</v>
      </c>
      <c r="D244" s="4">
        <v>43191</v>
      </c>
      <c r="E244" s="4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4">
        <v>43191</v>
      </c>
      <c r="N244" t="s">
        <v>24</v>
      </c>
      <c r="O244" t="s">
        <v>177</v>
      </c>
      <c r="P244" t="s">
        <v>207</v>
      </c>
      <c r="Q244" s="4">
        <v>43852</v>
      </c>
      <c r="R244">
        <f t="shared" si="9"/>
        <v>146052.65</v>
      </c>
      <c r="S244">
        <f t="shared" si="10"/>
        <v>0</v>
      </c>
      <c r="T244">
        <f t="shared" si="11"/>
        <v>0</v>
      </c>
    </row>
    <row r="245" spans="1:20" x14ac:dyDescent="0.3">
      <c r="A245" t="s">
        <v>184</v>
      </c>
      <c r="B245">
        <v>2309002897</v>
      </c>
      <c r="C245" t="s">
        <v>19</v>
      </c>
      <c r="D245" s="4">
        <v>43587</v>
      </c>
      <c r="E245" s="4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4">
        <v>43587</v>
      </c>
      <c r="N245" t="s">
        <v>24</v>
      </c>
      <c r="O245" t="s">
        <v>25</v>
      </c>
      <c r="Q245" s="4">
        <v>43852</v>
      </c>
      <c r="R245">
        <f t="shared" si="9"/>
        <v>25000</v>
      </c>
      <c r="S245">
        <f t="shared" si="10"/>
        <v>0</v>
      </c>
      <c r="T245">
        <f t="shared" si="11"/>
        <v>0</v>
      </c>
    </row>
    <row r="246" spans="1:20" x14ac:dyDescent="0.3">
      <c r="A246" t="s">
        <v>184</v>
      </c>
      <c r="B246">
        <v>206312000000</v>
      </c>
      <c r="C246" t="s">
        <v>19</v>
      </c>
      <c r="D246" s="4">
        <v>43512</v>
      </c>
      <c r="E246" s="4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4">
        <v>43512</v>
      </c>
      <c r="N246" t="s">
        <v>24</v>
      </c>
      <c r="O246" t="s">
        <v>25</v>
      </c>
      <c r="Q246" s="4">
        <v>43852</v>
      </c>
      <c r="R246">
        <f t="shared" si="9"/>
        <v>0</v>
      </c>
      <c r="S246">
        <f t="shared" si="10"/>
        <v>1148.93</v>
      </c>
      <c r="T246">
        <f t="shared" si="11"/>
        <v>0</v>
      </c>
    </row>
    <row r="247" spans="1:20" x14ac:dyDescent="0.3">
      <c r="A247" t="s">
        <v>184</v>
      </c>
      <c r="B247">
        <v>206314000000</v>
      </c>
      <c r="C247" t="s">
        <v>19</v>
      </c>
      <c r="D247" s="4">
        <v>43512</v>
      </c>
      <c r="E247" s="4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4">
        <v>43512</v>
      </c>
      <c r="N247" t="s">
        <v>24</v>
      </c>
      <c r="O247" t="s">
        <v>25</v>
      </c>
      <c r="Q247" s="4">
        <v>43852</v>
      </c>
      <c r="R247">
        <f t="shared" si="9"/>
        <v>0</v>
      </c>
      <c r="S247">
        <f t="shared" si="10"/>
        <v>58300</v>
      </c>
      <c r="T247">
        <f t="shared" si="11"/>
        <v>0</v>
      </c>
    </row>
    <row r="248" spans="1:20" x14ac:dyDescent="0.3">
      <c r="A248" t="s">
        <v>184</v>
      </c>
      <c r="B248">
        <v>8907502</v>
      </c>
      <c r="C248" t="s">
        <v>31</v>
      </c>
      <c r="D248" s="4">
        <v>43155</v>
      </c>
      <c r="E248" s="4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4">
        <v>43155</v>
      </c>
      <c r="N248" t="s">
        <v>24</v>
      </c>
      <c r="O248" t="s">
        <v>25</v>
      </c>
      <c r="Q248" s="4">
        <v>43852</v>
      </c>
      <c r="R248">
        <f t="shared" si="9"/>
        <v>6250</v>
      </c>
      <c r="S248">
        <f t="shared" si="10"/>
        <v>0</v>
      </c>
      <c r="T248">
        <f t="shared" si="11"/>
        <v>0</v>
      </c>
    </row>
    <row r="249" spans="1:20" x14ac:dyDescent="0.3">
      <c r="A249" t="s">
        <v>184</v>
      </c>
      <c r="B249" t="s">
        <v>211</v>
      </c>
      <c r="C249" t="s">
        <v>19</v>
      </c>
      <c r="D249" s="4">
        <v>43520</v>
      </c>
      <c r="E249" s="4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4">
        <v>43520</v>
      </c>
      <c r="N249" t="s">
        <v>24</v>
      </c>
      <c r="O249" t="s">
        <v>23</v>
      </c>
      <c r="Q249" s="4">
        <v>43852</v>
      </c>
      <c r="R249">
        <f t="shared" si="9"/>
        <v>6250</v>
      </c>
      <c r="S249">
        <f t="shared" si="10"/>
        <v>0</v>
      </c>
      <c r="T249">
        <f t="shared" si="11"/>
        <v>0</v>
      </c>
    </row>
    <row r="250" spans="1:20" x14ac:dyDescent="0.3">
      <c r="A250" t="s">
        <v>184</v>
      </c>
      <c r="B250" t="s">
        <v>212</v>
      </c>
      <c r="C250" t="s">
        <v>31</v>
      </c>
      <c r="D250" s="4">
        <v>43157</v>
      </c>
      <c r="E250" s="4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4">
        <v>43157</v>
      </c>
      <c r="N250" t="s">
        <v>24</v>
      </c>
      <c r="O250" t="s">
        <v>25</v>
      </c>
      <c r="Q250" s="4">
        <v>43852</v>
      </c>
      <c r="R250">
        <f t="shared" si="9"/>
        <v>12500</v>
      </c>
      <c r="S250">
        <f t="shared" si="10"/>
        <v>0</v>
      </c>
      <c r="T250">
        <f t="shared" si="11"/>
        <v>0</v>
      </c>
    </row>
    <row r="251" spans="1:20" x14ac:dyDescent="0.3">
      <c r="A251" t="s">
        <v>184</v>
      </c>
      <c r="B251" t="s">
        <v>213</v>
      </c>
      <c r="C251" t="s">
        <v>19</v>
      </c>
      <c r="D251" s="4">
        <v>43522</v>
      </c>
      <c r="E251" s="4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4">
        <v>43522</v>
      </c>
      <c r="N251" t="s">
        <v>24</v>
      </c>
      <c r="O251" t="s">
        <v>23</v>
      </c>
      <c r="Q251" s="4">
        <v>43852</v>
      </c>
      <c r="R251">
        <f t="shared" si="9"/>
        <v>12500</v>
      </c>
      <c r="S251">
        <f t="shared" si="10"/>
        <v>0</v>
      </c>
      <c r="T251">
        <f t="shared" si="11"/>
        <v>0</v>
      </c>
    </row>
    <row r="252" spans="1:20" x14ac:dyDescent="0.3">
      <c r="A252" t="s">
        <v>184</v>
      </c>
      <c r="B252">
        <v>2280082714</v>
      </c>
      <c r="C252" t="s">
        <v>19</v>
      </c>
      <c r="D252" s="4">
        <v>43535</v>
      </c>
      <c r="E252" s="4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4">
        <v>43535</v>
      </c>
      <c r="N252" t="s">
        <v>24</v>
      </c>
      <c r="O252" t="s">
        <v>25</v>
      </c>
      <c r="Q252" s="4">
        <v>43852</v>
      </c>
      <c r="R252">
        <f t="shared" si="9"/>
        <v>0</v>
      </c>
      <c r="S252">
        <f t="shared" si="10"/>
        <v>0</v>
      </c>
      <c r="T252">
        <f t="shared" si="11"/>
        <v>2645.75</v>
      </c>
    </row>
    <row r="253" spans="1:20" x14ac:dyDescent="0.3">
      <c r="A253" t="s">
        <v>184</v>
      </c>
      <c r="B253" t="s">
        <v>214</v>
      </c>
      <c r="C253" t="s">
        <v>31</v>
      </c>
      <c r="D253" s="4">
        <v>43158</v>
      </c>
      <c r="E253" s="4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4">
        <v>43158</v>
      </c>
      <c r="N253" t="s">
        <v>24</v>
      </c>
      <c r="O253" t="s">
        <v>25</v>
      </c>
      <c r="Q253" s="4">
        <v>43852</v>
      </c>
      <c r="R253">
        <f t="shared" si="9"/>
        <v>0</v>
      </c>
      <c r="S253">
        <f t="shared" si="10"/>
        <v>2939.29</v>
      </c>
      <c r="T253">
        <f t="shared" si="11"/>
        <v>0</v>
      </c>
    </row>
    <row r="254" spans="1:20" x14ac:dyDescent="0.3">
      <c r="A254" t="s">
        <v>184</v>
      </c>
      <c r="B254">
        <v>8539756</v>
      </c>
      <c r="C254" t="s">
        <v>31</v>
      </c>
      <c r="D254" s="4">
        <v>43158</v>
      </c>
      <c r="E254" s="4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4">
        <v>43158</v>
      </c>
      <c r="N254" t="s">
        <v>24</v>
      </c>
      <c r="O254" t="s">
        <v>25</v>
      </c>
      <c r="Q254" s="4">
        <v>43852</v>
      </c>
      <c r="R254">
        <f t="shared" si="9"/>
        <v>5207.66</v>
      </c>
      <c r="S254">
        <f t="shared" si="10"/>
        <v>0</v>
      </c>
      <c r="T254">
        <f t="shared" si="11"/>
        <v>0</v>
      </c>
    </row>
    <row r="255" spans="1:20" x14ac:dyDescent="0.3">
      <c r="A255" t="s">
        <v>184</v>
      </c>
      <c r="B255" t="s">
        <v>215</v>
      </c>
      <c r="C255" t="s">
        <v>19</v>
      </c>
      <c r="D255" s="4">
        <v>43523</v>
      </c>
      <c r="E255" s="4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4">
        <v>43523</v>
      </c>
      <c r="N255" t="s">
        <v>24</v>
      </c>
      <c r="O255" t="s">
        <v>23</v>
      </c>
      <c r="Q255" s="4">
        <v>43852</v>
      </c>
      <c r="R255">
        <f t="shared" si="9"/>
        <v>5601.1</v>
      </c>
      <c r="S255">
        <f t="shared" si="10"/>
        <v>0</v>
      </c>
      <c r="T255">
        <f t="shared" si="11"/>
        <v>0</v>
      </c>
    </row>
    <row r="256" spans="1:20" x14ac:dyDescent="0.3">
      <c r="A256" t="s">
        <v>184</v>
      </c>
      <c r="B256" t="s">
        <v>216</v>
      </c>
      <c r="C256" t="s">
        <v>31</v>
      </c>
      <c r="D256" s="4">
        <v>43158</v>
      </c>
      <c r="E256" s="4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4">
        <v>43158</v>
      </c>
      <c r="N256" t="s">
        <v>24</v>
      </c>
      <c r="O256" t="s">
        <v>25</v>
      </c>
      <c r="Q256" s="4">
        <v>43852</v>
      </c>
      <c r="R256">
        <f t="shared" si="9"/>
        <v>0</v>
      </c>
      <c r="S256">
        <f t="shared" si="10"/>
        <v>0</v>
      </c>
      <c r="T256">
        <f t="shared" si="11"/>
        <v>1972.37</v>
      </c>
    </row>
    <row r="257" spans="1:20" x14ac:dyDescent="0.3">
      <c r="A257" t="s">
        <v>184</v>
      </c>
      <c r="B257" t="s">
        <v>180</v>
      </c>
      <c r="C257" t="s">
        <v>19</v>
      </c>
      <c r="D257" s="4">
        <v>43523</v>
      </c>
      <c r="E257" s="4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4">
        <v>43523</v>
      </c>
      <c r="N257" t="s">
        <v>24</v>
      </c>
      <c r="O257" t="s">
        <v>23</v>
      </c>
      <c r="Q257" s="4">
        <v>43852</v>
      </c>
      <c r="R257">
        <f t="shared" si="9"/>
        <v>0</v>
      </c>
      <c r="S257">
        <f t="shared" si="10"/>
        <v>0</v>
      </c>
      <c r="T257">
        <f t="shared" si="11"/>
        <v>2141.5500000000002</v>
      </c>
    </row>
    <row r="258" spans="1:20" x14ac:dyDescent="0.3">
      <c r="A258" t="s">
        <v>184</v>
      </c>
      <c r="B258" t="s">
        <v>217</v>
      </c>
      <c r="C258" t="s">
        <v>19</v>
      </c>
      <c r="D258" s="4">
        <v>43523</v>
      </c>
      <c r="E258" s="4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4">
        <v>43526</v>
      </c>
      <c r="N258" t="s">
        <v>24</v>
      </c>
      <c r="O258" t="s">
        <v>23</v>
      </c>
      <c r="Q258" s="4">
        <v>43852</v>
      </c>
      <c r="R258">
        <f t="shared" si="9"/>
        <v>3136.39</v>
      </c>
      <c r="S258">
        <f t="shared" si="10"/>
        <v>0</v>
      </c>
      <c r="T258">
        <f t="shared" si="11"/>
        <v>0</v>
      </c>
    </row>
    <row r="259" spans="1:20" x14ac:dyDescent="0.3">
      <c r="A259" t="s">
        <v>184</v>
      </c>
      <c r="B259">
        <v>1.6026192112042202E+17</v>
      </c>
      <c r="C259" t="s">
        <v>19</v>
      </c>
      <c r="D259" s="4">
        <v>43784</v>
      </c>
      <c r="E259" s="4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4">
        <v>43784</v>
      </c>
      <c r="N259" t="s">
        <v>24</v>
      </c>
      <c r="O259" t="s">
        <v>25</v>
      </c>
      <c r="Q259" s="4">
        <v>43852</v>
      </c>
      <c r="R259">
        <f t="shared" ref="R259:R322" si="12">IF(K259="Renewal",L259,0)</f>
        <v>35127.9</v>
      </c>
      <c r="S259">
        <f t="shared" ref="S259:S322" si="13">IF(K259="New",L259,0)</f>
        <v>0</v>
      </c>
      <c r="T259">
        <f t="shared" ref="T259:T322" si="14">IF(K259="Cross sell",L259,0)</f>
        <v>0</v>
      </c>
    </row>
    <row r="260" spans="1:20" x14ac:dyDescent="0.3">
      <c r="A260" t="s">
        <v>184</v>
      </c>
      <c r="B260" t="s">
        <v>218</v>
      </c>
      <c r="C260" t="s">
        <v>19</v>
      </c>
      <c r="D260" s="4">
        <v>43536</v>
      </c>
      <c r="E260" s="4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4">
        <v>43536</v>
      </c>
      <c r="N260" t="s">
        <v>24</v>
      </c>
      <c r="O260" t="s">
        <v>25</v>
      </c>
      <c r="Q260" s="4">
        <v>43852</v>
      </c>
      <c r="R260">
        <f t="shared" si="12"/>
        <v>0</v>
      </c>
      <c r="S260">
        <f t="shared" si="13"/>
        <v>0</v>
      </c>
      <c r="T260">
        <f t="shared" si="14"/>
        <v>18229.13</v>
      </c>
    </row>
    <row r="261" spans="1:20" x14ac:dyDescent="0.3">
      <c r="A261" t="s">
        <v>184</v>
      </c>
      <c r="B261" t="s">
        <v>219</v>
      </c>
      <c r="C261" t="s">
        <v>19</v>
      </c>
      <c r="D261" s="4">
        <v>43175</v>
      </c>
      <c r="E261" s="4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4">
        <v>43175</v>
      </c>
      <c r="N261" t="s">
        <v>24</v>
      </c>
      <c r="O261" t="s">
        <v>25</v>
      </c>
      <c r="Q261" s="4">
        <v>43852</v>
      </c>
      <c r="R261">
        <f t="shared" si="12"/>
        <v>0</v>
      </c>
      <c r="S261">
        <f t="shared" si="13"/>
        <v>0</v>
      </c>
      <c r="T261">
        <f t="shared" si="14"/>
        <v>6158.75</v>
      </c>
    </row>
    <row r="262" spans="1:20" x14ac:dyDescent="0.3">
      <c r="A262" t="s">
        <v>184</v>
      </c>
      <c r="B262" t="s">
        <v>220</v>
      </c>
      <c r="C262" t="s">
        <v>19</v>
      </c>
      <c r="D262" s="4">
        <v>43122</v>
      </c>
      <c r="E262" s="4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4">
        <v>43122</v>
      </c>
      <c r="N262" t="s">
        <v>24</v>
      </c>
      <c r="O262" t="s">
        <v>25</v>
      </c>
      <c r="Q262" s="4">
        <v>43852</v>
      </c>
      <c r="R262">
        <f t="shared" si="12"/>
        <v>0</v>
      </c>
      <c r="S262">
        <f t="shared" si="13"/>
        <v>0</v>
      </c>
      <c r="T262">
        <f t="shared" si="14"/>
        <v>825</v>
      </c>
    </row>
    <row r="263" spans="1:20" x14ac:dyDescent="0.3">
      <c r="A263" t="s">
        <v>221</v>
      </c>
      <c r="B263" t="s">
        <v>222</v>
      </c>
      <c r="C263" t="s">
        <v>31</v>
      </c>
      <c r="D263" s="4">
        <v>43151</v>
      </c>
      <c r="E263" s="4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4">
        <v>43151</v>
      </c>
      <c r="N263" t="s">
        <v>24</v>
      </c>
      <c r="O263" t="s">
        <v>25</v>
      </c>
      <c r="Q263" s="4">
        <v>43852</v>
      </c>
      <c r="R263">
        <f t="shared" si="12"/>
        <v>8452.1299999999992</v>
      </c>
      <c r="S263">
        <f t="shared" si="13"/>
        <v>0</v>
      </c>
      <c r="T263">
        <f t="shared" si="14"/>
        <v>0</v>
      </c>
    </row>
    <row r="264" spans="1:20" x14ac:dyDescent="0.3">
      <c r="A264" t="s">
        <v>221</v>
      </c>
      <c r="B264" t="s">
        <v>223</v>
      </c>
      <c r="C264" t="s">
        <v>19</v>
      </c>
      <c r="D264" s="4">
        <v>43466</v>
      </c>
      <c r="E264" s="4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4">
        <v>43466</v>
      </c>
      <c r="N264" t="s">
        <v>24</v>
      </c>
      <c r="O264" t="s">
        <v>25</v>
      </c>
      <c r="Q264" s="4">
        <v>43852</v>
      </c>
      <c r="R264">
        <f t="shared" si="12"/>
        <v>0</v>
      </c>
      <c r="S264">
        <f t="shared" si="13"/>
        <v>0</v>
      </c>
      <c r="T264">
        <f t="shared" si="14"/>
        <v>7475</v>
      </c>
    </row>
    <row r="265" spans="1:20" x14ac:dyDescent="0.3">
      <c r="A265" t="s">
        <v>221</v>
      </c>
      <c r="B265" t="s">
        <v>224</v>
      </c>
      <c r="C265" t="s">
        <v>19</v>
      </c>
      <c r="D265" s="4">
        <v>43507</v>
      </c>
      <c r="E265" s="4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4">
        <v>43507</v>
      </c>
      <c r="N265" t="s">
        <v>24</v>
      </c>
      <c r="O265" t="s">
        <v>25</v>
      </c>
      <c r="Q265" s="4">
        <v>43852</v>
      </c>
      <c r="R265">
        <f t="shared" si="12"/>
        <v>0</v>
      </c>
      <c r="S265">
        <f t="shared" si="13"/>
        <v>0</v>
      </c>
      <c r="T265">
        <f t="shared" si="14"/>
        <v>15563.87</v>
      </c>
    </row>
    <row r="266" spans="1:20" x14ac:dyDescent="0.3">
      <c r="A266" t="s">
        <v>221</v>
      </c>
      <c r="B266">
        <v>43177302</v>
      </c>
      <c r="C266" t="s">
        <v>19</v>
      </c>
      <c r="D266" s="4">
        <v>43432</v>
      </c>
      <c r="E266" s="4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4">
        <v>43432</v>
      </c>
      <c r="N266" t="s">
        <v>24</v>
      </c>
      <c r="O266" t="s">
        <v>25</v>
      </c>
      <c r="Q266" s="4">
        <v>43852</v>
      </c>
      <c r="R266">
        <f t="shared" si="12"/>
        <v>0</v>
      </c>
      <c r="S266">
        <f t="shared" si="13"/>
        <v>0</v>
      </c>
      <c r="T266">
        <f t="shared" si="14"/>
        <v>2739.83</v>
      </c>
    </row>
    <row r="267" spans="1:20" x14ac:dyDescent="0.3">
      <c r="A267" t="s">
        <v>221</v>
      </c>
      <c r="B267">
        <v>43179225</v>
      </c>
      <c r="C267" t="s">
        <v>19</v>
      </c>
      <c r="D267" s="4">
        <v>43463</v>
      </c>
      <c r="E267" s="4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4">
        <v>43463</v>
      </c>
      <c r="N267" t="s">
        <v>24</v>
      </c>
      <c r="O267" t="s">
        <v>25</v>
      </c>
      <c r="Q267" s="4">
        <v>43852</v>
      </c>
      <c r="R267">
        <f t="shared" si="12"/>
        <v>2228.33</v>
      </c>
      <c r="S267">
        <f t="shared" si="13"/>
        <v>0</v>
      </c>
      <c r="T267">
        <f t="shared" si="14"/>
        <v>0</v>
      </c>
    </row>
    <row r="268" spans="1:20" x14ac:dyDescent="0.3">
      <c r="A268" t="s">
        <v>221</v>
      </c>
      <c r="B268" t="s">
        <v>225</v>
      </c>
      <c r="C268" t="s">
        <v>19</v>
      </c>
      <c r="D268" s="4">
        <v>43516</v>
      </c>
      <c r="E268" s="4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4">
        <v>43516</v>
      </c>
      <c r="N268" t="s">
        <v>24</v>
      </c>
      <c r="O268" t="s">
        <v>23</v>
      </c>
      <c r="Q268" s="4">
        <v>43852</v>
      </c>
      <c r="R268">
        <f t="shared" si="12"/>
        <v>7162.88</v>
      </c>
      <c r="S268">
        <f t="shared" si="13"/>
        <v>0</v>
      </c>
      <c r="T268">
        <f t="shared" si="14"/>
        <v>0</v>
      </c>
    </row>
    <row r="269" spans="1:20" x14ac:dyDescent="0.3">
      <c r="A269" t="s">
        <v>221</v>
      </c>
      <c r="B269" t="s">
        <v>226</v>
      </c>
      <c r="C269" t="s">
        <v>19</v>
      </c>
      <c r="D269" s="4">
        <v>43504</v>
      </c>
      <c r="E269" s="4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4">
        <v>43504</v>
      </c>
      <c r="N269" t="s">
        <v>24</v>
      </c>
      <c r="O269" t="s">
        <v>25</v>
      </c>
      <c r="Q269" s="4">
        <v>43852</v>
      </c>
      <c r="R269">
        <f t="shared" si="12"/>
        <v>0</v>
      </c>
      <c r="S269">
        <f t="shared" si="13"/>
        <v>1569.64</v>
      </c>
      <c r="T269">
        <f t="shared" si="14"/>
        <v>0</v>
      </c>
    </row>
    <row r="270" spans="1:20" x14ac:dyDescent="0.3">
      <c r="A270" t="s">
        <v>221</v>
      </c>
      <c r="B270" t="s">
        <v>227</v>
      </c>
      <c r="C270" t="s">
        <v>19</v>
      </c>
      <c r="D270" s="4">
        <v>43169</v>
      </c>
      <c r="E270" s="4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4">
        <v>43169</v>
      </c>
      <c r="N270" t="s">
        <v>24</v>
      </c>
      <c r="O270" t="s">
        <v>25</v>
      </c>
      <c r="Q270" s="4">
        <v>43852</v>
      </c>
      <c r="R270">
        <f t="shared" si="12"/>
        <v>0</v>
      </c>
      <c r="S270">
        <f t="shared" si="13"/>
        <v>2340.25</v>
      </c>
      <c r="T270">
        <f t="shared" si="14"/>
        <v>0</v>
      </c>
    </row>
    <row r="271" spans="1:20" x14ac:dyDescent="0.3">
      <c r="A271" t="s">
        <v>221</v>
      </c>
      <c r="B271" t="s">
        <v>228</v>
      </c>
      <c r="C271" t="s">
        <v>19</v>
      </c>
      <c r="D271" s="4">
        <v>43169</v>
      </c>
      <c r="E271" s="4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4">
        <v>43169</v>
      </c>
      <c r="N271" t="s">
        <v>24</v>
      </c>
      <c r="O271" t="s">
        <v>25</v>
      </c>
      <c r="Q271" s="4">
        <v>43852</v>
      </c>
      <c r="R271">
        <f t="shared" si="12"/>
        <v>0</v>
      </c>
      <c r="S271">
        <f t="shared" si="13"/>
        <v>125</v>
      </c>
      <c r="T271">
        <f t="shared" si="14"/>
        <v>0</v>
      </c>
    </row>
    <row r="272" spans="1:20" x14ac:dyDescent="0.3">
      <c r="A272" t="s">
        <v>221</v>
      </c>
      <c r="B272" t="s">
        <v>229</v>
      </c>
      <c r="C272" t="s">
        <v>19</v>
      </c>
      <c r="D272" s="4">
        <v>43252</v>
      </c>
      <c r="E272" s="4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4">
        <v>43252</v>
      </c>
      <c r="N272" t="s">
        <v>24</v>
      </c>
      <c r="O272" t="s">
        <v>43</v>
      </c>
      <c r="Q272" s="4">
        <v>43852</v>
      </c>
      <c r="R272">
        <f t="shared" si="12"/>
        <v>0</v>
      </c>
      <c r="S272">
        <f t="shared" si="13"/>
        <v>100000</v>
      </c>
      <c r="T272">
        <f t="shared" si="14"/>
        <v>0</v>
      </c>
    </row>
    <row r="273" spans="1:20" x14ac:dyDescent="0.3">
      <c r="A273" t="s">
        <v>221</v>
      </c>
      <c r="B273" t="s">
        <v>229</v>
      </c>
      <c r="C273" t="s">
        <v>19</v>
      </c>
      <c r="D273" s="4">
        <v>43252</v>
      </c>
      <c r="E273" s="4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M273" s="4">
        <v>43315</v>
      </c>
      <c r="N273" t="s">
        <v>44</v>
      </c>
      <c r="O273" t="s">
        <v>43</v>
      </c>
      <c r="Q273" s="4">
        <v>43852</v>
      </c>
      <c r="R273">
        <f t="shared" si="12"/>
        <v>0</v>
      </c>
      <c r="S273">
        <f t="shared" si="13"/>
        <v>0</v>
      </c>
      <c r="T273">
        <f t="shared" si="14"/>
        <v>0</v>
      </c>
    </row>
    <row r="274" spans="1:20" x14ac:dyDescent="0.3">
      <c r="A274" t="s">
        <v>221</v>
      </c>
      <c r="B274" t="s">
        <v>230</v>
      </c>
      <c r="C274" t="s">
        <v>19</v>
      </c>
      <c r="D274" s="4">
        <v>43577</v>
      </c>
      <c r="E274" s="4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4">
        <v>43577</v>
      </c>
      <c r="N274" t="s">
        <v>24</v>
      </c>
      <c r="O274" t="s">
        <v>25</v>
      </c>
      <c r="Q274" s="4">
        <v>43852</v>
      </c>
      <c r="R274">
        <f t="shared" si="12"/>
        <v>0</v>
      </c>
      <c r="S274">
        <f t="shared" si="13"/>
        <v>0</v>
      </c>
      <c r="T274">
        <f t="shared" si="14"/>
        <v>60025</v>
      </c>
    </row>
    <row r="275" spans="1:20" x14ac:dyDescent="0.3">
      <c r="A275" t="s">
        <v>221</v>
      </c>
      <c r="B275">
        <v>2.9992028732742001E+18</v>
      </c>
      <c r="C275" t="s">
        <v>19</v>
      </c>
      <c r="D275" s="4">
        <v>43654</v>
      </c>
      <c r="E275" s="4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4">
        <v>43654</v>
      </c>
      <c r="N275" t="s">
        <v>24</v>
      </c>
      <c r="O275" t="s">
        <v>25</v>
      </c>
      <c r="Q275" s="4">
        <v>43852</v>
      </c>
      <c r="R275">
        <f t="shared" si="12"/>
        <v>0</v>
      </c>
      <c r="S275">
        <f t="shared" si="13"/>
        <v>0</v>
      </c>
      <c r="T275">
        <f t="shared" si="14"/>
        <v>60025</v>
      </c>
    </row>
    <row r="276" spans="1:20" x14ac:dyDescent="0.3">
      <c r="A276" t="s">
        <v>221</v>
      </c>
      <c r="B276">
        <v>2.9992028733097999E+18</v>
      </c>
      <c r="C276" t="s">
        <v>19</v>
      </c>
      <c r="D276" s="4">
        <v>43654</v>
      </c>
      <c r="E276" s="4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4">
        <v>43654</v>
      </c>
      <c r="N276" t="s">
        <v>24</v>
      </c>
      <c r="O276" t="s">
        <v>25</v>
      </c>
      <c r="Q276" s="4">
        <v>43852</v>
      </c>
      <c r="R276">
        <f t="shared" si="12"/>
        <v>0</v>
      </c>
      <c r="S276">
        <f t="shared" si="13"/>
        <v>0</v>
      </c>
      <c r="T276">
        <f t="shared" si="14"/>
        <v>60025</v>
      </c>
    </row>
    <row r="277" spans="1:20" x14ac:dyDescent="0.3">
      <c r="A277" t="s">
        <v>221</v>
      </c>
      <c r="B277" t="s">
        <v>231</v>
      </c>
      <c r="C277" t="s">
        <v>31</v>
      </c>
      <c r="D277" s="4">
        <v>43280</v>
      </c>
      <c r="E277" s="4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4">
        <v>43280</v>
      </c>
      <c r="N277" t="s">
        <v>24</v>
      </c>
      <c r="O277" t="s">
        <v>177</v>
      </c>
      <c r="P277" t="s">
        <v>207</v>
      </c>
      <c r="Q277" s="4">
        <v>43852</v>
      </c>
      <c r="R277">
        <f t="shared" si="12"/>
        <v>5839.35</v>
      </c>
      <c r="S277">
        <f t="shared" si="13"/>
        <v>0</v>
      </c>
      <c r="T277">
        <f t="shared" si="14"/>
        <v>0</v>
      </c>
    </row>
    <row r="278" spans="1:20" x14ac:dyDescent="0.3">
      <c r="A278" t="s">
        <v>221</v>
      </c>
      <c r="B278" t="s">
        <v>232</v>
      </c>
      <c r="C278" t="s">
        <v>19</v>
      </c>
      <c r="D278" s="4">
        <v>43466</v>
      </c>
      <c r="E278" s="4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4">
        <v>43466</v>
      </c>
      <c r="N278" t="s">
        <v>24</v>
      </c>
      <c r="O278" t="s">
        <v>23</v>
      </c>
      <c r="Q278" s="4">
        <v>43852</v>
      </c>
      <c r="R278">
        <f t="shared" si="12"/>
        <v>36833.85</v>
      </c>
      <c r="S278">
        <f t="shared" si="13"/>
        <v>0</v>
      </c>
      <c r="T278">
        <f t="shared" si="14"/>
        <v>0</v>
      </c>
    </row>
    <row r="279" spans="1:20" x14ac:dyDescent="0.3">
      <c r="A279" t="s">
        <v>221</v>
      </c>
      <c r="B279" t="s">
        <v>233</v>
      </c>
      <c r="C279" t="s">
        <v>19</v>
      </c>
      <c r="D279" s="4">
        <v>43282</v>
      </c>
      <c r="E279" s="4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4">
        <v>43646</v>
      </c>
      <c r="N279" t="s">
        <v>24</v>
      </c>
      <c r="O279" t="s">
        <v>25</v>
      </c>
      <c r="Q279" s="4">
        <v>43852</v>
      </c>
      <c r="R279">
        <f t="shared" si="12"/>
        <v>6268.75</v>
      </c>
      <c r="S279">
        <f t="shared" si="13"/>
        <v>0</v>
      </c>
      <c r="T279">
        <f t="shared" si="14"/>
        <v>0</v>
      </c>
    </row>
    <row r="280" spans="1:20" x14ac:dyDescent="0.3">
      <c r="A280" t="s">
        <v>221</v>
      </c>
      <c r="B280" t="s">
        <v>234</v>
      </c>
      <c r="C280" t="s">
        <v>19</v>
      </c>
      <c r="D280" s="4">
        <v>43282</v>
      </c>
      <c r="E280" s="4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4">
        <v>43646</v>
      </c>
      <c r="N280" t="s">
        <v>24</v>
      </c>
      <c r="O280" t="s">
        <v>25</v>
      </c>
      <c r="Q280" s="4">
        <v>43852</v>
      </c>
      <c r="R280">
        <f t="shared" si="12"/>
        <v>45473.07</v>
      </c>
      <c r="S280">
        <f t="shared" si="13"/>
        <v>0</v>
      </c>
      <c r="T280">
        <f t="shared" si="14"/>
        <v>0</v>
      </c>
    </row>
    <row r="281" spans="1:20" x14ac:dyDescent="0.3">
      <c r="A281" t="s">
        <v>221</v>
      </c>
      <c r="B281" t="s">
        <v>235</v>
      </c>
      <c r="C281" t="s">
        <v>19</v>
      </c>
      <c r="D281" s="4">
        <v>43282</v>
      </c>
      <c r="E281" s="4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4">
        <v>43646</v>
      </c>
      <c r="N281" t="s">
        <v>24</v>
      </c>
      <c r="O281" t="s">
        <v>25</v>
      </c>
      <c r="Q281" s="4">
        <v>43852</v>
      </c>
      <c r="R281">
        <f t="shared" si="12"/>
        <v>9436.56</v>
      </c>
      <c r="S281">
        <f t="shared" si="13"/>
        <v>0</v>
      </c>
      <c r="T281">
        <f t="shared" si="14"/>
        <v>0</v>
      </c>
    </row>
    <row r="282" spans="1:20" x14ac:dyDescent="0.3">
      <c r="A282" t="s">
        <v>221</v>
      </c>
      <c r="B282" t="s">
        <v>236</v>
      </c>
      <c r="C282" t="s">
        <v>19</v>
      </c>
      <c r="D282" s="4">
        <v>43282</v>
      </c>
      <c r="E282" s="4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4">
        <v>43646</v>
      </c>
      <c r="N282" t="s">
        <v>24</v>
      </c>
      <c r="O282" t="s">
        <v>25</v>
      </c>
      <c r="Q282" s="4">
        <v>43852</v>
      </c>
      <c r="R282">
        <f t="shared" si="12"/>
        <v>30030.63</v>
      </c>
      <c r="S282">
        <f t="shared" si="13"/>
        <v>0</v>
      </c>
      <c r="T282">
        <f t="shared" si="14"/>
        <v>0</v>
      </c>
    </row>
    <row r="283" spans="1:20" x14ac:dyDescent="0.3">
      <c r="A283" t="s">
        <v>221</v>
      </c>
      <c r="B283" t="s">
        <v>237</v>
      </c>
      <c r="C283" t="s">
        <v>19</v>
      </c>
      <c r="D283" s="4">
        <v>43369</v>
      </c>
      <c r="E283" s="4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4">
        <v>43369</v>
      </c>
      <c r="N283" t="s">
        <v>24</v>
      </c>
      <c r="O283" t="s">
        <v>25</v>
      </c>
      <c r="Q283" s="4">
        <v>43852</v>
      </c>
      <c r="R283">
        <f t="shared" si="12"/>
        <v>0</v>
      </c>
      <c r="S283">
        <f t="shared" si="13"/>
        <v>0</v>
      </c>
      <c r="T283">
        <f t="shared" si="14"/>
        <v>2722.5</v>
      </c>
    </row>
    <row r="284" spans="1:20" x14ac:dyDescent="0.3">
      <c r="A284" t="s">
        <v>221</v>
      </c>
      <c r="B284">
        <v>9.1000036171699995E+19</v>
      </c>
      <c r="C284" t="s">
        <v>31</v>
      </c>
      <c r="D284" s="4">
        <v>43081</v>
      </c>
      <c r="E284" s="4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4">
        <v>43081</v>
      </c>
      <c r="N284" t="s">
        <v>24</v>
      </c>
      <c r="O284" t="s">
        <v>25</v>
      </c>
      <c r="Q284" s="4">
        <v>43852</v>
      </c>
      <c r="R284">
        <f t="shared" si="12"/>
        <v>0</v>
      </c>
      <c r="S284">
        <f t="shared" si="13"/>
        <v>71875</v>
      </c>
      <c r="T284">
        <f t="shared" si="14"/>
        <v>0</v>
      </c>
    </row>
    <row r="285" spans="1:20" x14ac:dyDescent="0.3">
      <c r="A285" t="s">
        <v>221</v>
      </c>
      <c r="B285">
        <v>9.1000036181700002E+19</v>
      </c>
      <c r="C285" t="s">
        <v>19</v>
      </c>
      <c r="D285" s="4">
        <v>43446</v>
      </c>
      <c r="E285" s="4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4">
        <v>43446</v>
      </c>
      <c r="N285" t="s">
        <v>24</v>
      </c>
      <c r="O285" t="s">
        <v>23</v>
      </c>
      <c r="Q285" s="4">
        <v>43852</v>
      </c>
      <c r="R285">
        <f t="shared" si="12"/>
        <v>62500</v>
      </c>
      <c r="S285">
        <f t="shared" si="13"/>
        <v>0</v>
      </c>
      <c r="T285">
        <f t="shared" si="14"/>
        <v>0</v>
      </c>
    </row>
    <row r="286" spans="1:20" x14ac:dyDescent="0.3">
      <c r="A286" t="s">
        <v>221</v>
      </c>
      <c r="B286">
        <v>304001140</v>
      </c>
      <c r="C286" t="s">
        <v>19</v>
      </c>
      <c r="D286" s="4">
        <v>43313</v>
      </c>
      <c r="E286" s="4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4">
        <v>43313</v>
      </c>
      <c r="N286" t="s">
        <v>24</v>
      </c>
      <c r="O286" t="s">
        <v>25</v>
      </c>
      <c r="Q286" s="4">
        <v>43852</v>
      </c>
      <c r="R286">
        <f t="shared" si="12"/>
        <v>84375</v>
      </c>
      <c r="S286">
        <f t="shared" si="13"/>
        <v>0</v>
      </c>
      <c r="T286">
        <f t="shared" si="14"/>
        <v>0</v>
      </c>
    </row>
    <row r="287" spans="1:20" x14ac:dyDescent="0.3">
      <c r="A287" t="s">
        <v>221</v>
      </c>
      <c r="B287">
        <v>635003567</v>
      </c>
      <c r="C287" t="s">
        <v>31</v>
      </c>
      <c r="D287" s="4">
        <v>43070</v>
      </c>
      <c r="E287" s="4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4">
        <v>43070</v>
      </c>
      <c r="N287" t="s">
        <v>24</v>
      </c>
      <c r="O287" t="s">
        <v>25</v>
      </c>
      <c r="Q287" s="4">
        <v>43852</v>
      </c>
      <c r="R287">
        <f t="shared" si="12"/>
        <v>0</v>
      </c>
      <c r="S287">
        <f t="shared" si="13"/>
        <v>55107.13</v>
      </c>
      <c r="T287">
        <f t="shared" si="14"/>
        <v>0</v>
      </c>
    </row>
    <row r="288" spans="1:20" x14ac:dyDescent="0.3">
      <c r="A288" t="s">
        <v>221</v>
      </c>
      <c r="B288" t="s">
        <v>238</v>
      </c>
      <c r="C288" t="s">
        <v>19</v>
      </c>
      <c r="D288" s="4">
        <v>43435</v>
      </c>
      <c r="E288" s="4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4">
        <v>43435</v>
      </c>
      <c r="N288" t="s">
        <v>24</v>
      </c>
      <c r="O288" t="s">
        <v>23</v>
      </c>
      <c r="Q288" s="4">
        <v>43852</v>
      </c>
      <c r="R288">
        <f t="shared" si="12"/>
        <v>231094.04</v>
      </c>
      <c r="S288">
        <f t="shared" si="13"/>
        <v>0</v>
      </c>
      <c r="T288">
        <f t="shared" si="14"/>
        <v>0</v>
      </c>
    </row>
    <row r="289" spans="1:20" x14ac:dyDescent="0.3">
      <c r="A289" t="s">
        <v>221</v>
      </c>
      <c r="B289" t="s">
        <v>239</v>
      </c>
      <c r="C289" t="s">
        <v>19</v>
      </c>
      <c r="D289" s="4">
        <v>43245</v>
      </c>
      <c r="E289" s="4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4">
        <v>43246</v>
      </c>
      <c r="N289" t="s">
        <v>24</v>
      </c>
      <c r="O289" t="s">
        <v>25</v>
      </c>
      <c r="Q289" s="4">
        <v>43852</v>
      </c>
      <c r="R289">
        <f t="shared" si="12"/>
        <v>0</v>
      </c>
      <c r="S289">
        <f t="shared" si="13"/>
        <v>0</v>
      </c>
      <c r="T289">
        <f t="shared" si="14"/>
        <v>943.5</v>
      </c>
    </row>
    <row r="290" spans="1:20" x14ac:dyDescent="0.3">
      <c r="A290" t="s">
        <v>221</v>
      </c>
      <c r="B290" t="s">
        <v>240</v>
      </c>
      <c r="C290" t="s">
        <v>19</v>
      </c>
      <c r="D290" s="4">
        <v>43245</v>
      </c>
      <c r="E290" s="4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4">
        <v>43245</v>
      </c>
      <c r="N290" t="s">
        <v>24</v>
      </c>
      <c r="O290" t="s">
        <v>25</v>
      </c>
      <c r="Q290" s="4">
        <v>43852</v>
      </c>
      <c r="R290">
        <f t="shared" si="12"/>
        <v>0</v>
      </c>
      <c r="S290">
        <f t="shared" si="13"/>
        <v>0</v>
      </c>
      <c r="T290">
        <f t="shared" si="14"/>
        <v>2809.13</v>
      </c>
    </row>
    <row r="291" spans="1:20" x14ac:dyDescent="0.3">
      <c r="A291" t="s">
        <v>221</v>
      </c>
      <c r="B291" t="s">
        <v>241</v>
      </c>
      <c r="C291" t="s">
        <v>19</v>
      </c>
      <c r="D291" s="4">
        <v>43245</v>
      </c>
      <c r="E291" s="4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4">
        <v>43245</v>
      </c>
      <c r="N291" t="s">
        <v>24</v>
      </c>
      <c r="O291" t="s">
        <v>25</v>
      </c>
      <c r="Q291" s="4">
        <v>43852</v>
      </c>
      <c r="R291">
        <f t="shared" si="12"/>
        <v>2809.25</v>
      </c>
      <c r="S291">
        <f t="shared" si="13"/>
        <v>0</v>
      </c>
      <c r="T291">
        <f t="shared" si="14"/>
        <v>0</v>
      </c>
    </row>
    <row r="292" spans="1:20" x14ac:dyDescent="0.3">
      <c r="A292" t="s">
        <v>242</v>
      </c>
      <c r="B292">
        <v>15552994</v>
      </c>
      <c r="C292" t="s">
        <v>19</v>
      </c>
      <c r="D292" s="4">
        <v>43801</v>
      </c>
      <c r="E292" s="4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4">
        <v>43801</v>
      </c>
      <c r="N292" t="s">
        <v>24</v>
      </c>
      <c r="O292" t="s">
        <v>25</v>
      </c>
      <c r="Q292" s="4">
        <v>43852</v>
      </c>
      <c r="R292">
        <f t="shared" si="12"/>
        <v>0</v>
      </c>
      <c r="S292">
        <f t="shared" si="13"/>
        <v>20625</v>
      </c>
      <c r="T292">
        <f t="shared" si="14"/>
        <v>0</v>
      </c>
    </row>
    <row r="293" spans="1:20" x14ac:dyDescent="0.3">
      <c r="A293" t="s">
        <v>242</v>
      </c>
      <c r="B293">
        <v>9.9000011190100001E+19</v>
      </c>
      <c r="C293" t="s">
        <v>19</v>
      </c>
      <c r="D293" s="4">
        <v>43675</v>
      </c>
      <c r="E293" s="4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4">
        <v>43675</v>
      </c>
      <c r="N293" t="s">
        <v>24</v>
      </c>
      <c r="O293" t="s">
        <v>25</v>
      </c>
      <c r="Q293" s="4">
        <v>43852</v>
      </c>
      <c r="R293">
        <f t="shared" si="12"/>
        <v>0</v>
      </c>
      <c r="S293">
        <f t="shared" si="13"/>
        <v>32683</v>
      </c>
      <c r="T293">
        <f t="shared" si="14"/>
        <v>0</v>
      </c>
    </row>
    <row r="294" spans="1:20" x14ac:dyDescent="0.3">
      <c r="A294" t="s">
        <v>242</v>
      </c>
      <c r="B294">
        <v>9.9000011190100001E+19</v>
      </c>
      <c r="C294" t="s">
        <v>19</v>
      </c>
      <c r="D294" s="4">
        <v>43675</v>
      </c>
      <c r="E294" s="4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4">
        <v>43675</v>
      </c>
      <c r="N294" t="s">
        <v>24</v>
      </c>
      <c r="O294" t="s">
        <v>25</v>
      </c>
      <c r="Q294" s="4">
        <v>43852</v>
      </c>
      <c r="R294">
        <f t="shared" si="12"/>
        <v>0</v>
      </c>
      <c r="S294">
        <f t="shared" si="13"/>
        <v>84590.55</v>
      </c>
      <c r="T294">
        <f t="shared" si="14"/>
        <v>0</v>
      </c>
    </row>
    <row r="295" spans="1:20" x14ac:dyDescent="0.3">
      <c r="A295" t="s">
        <v>242</v>
      </c>
      <c r="B295">
        <v>9.9000046190100005E+19</v>
      </c>
      <c r="C295" t="s">
        <v>19</v>
      </c>
      <c r="D295" s="4">
        <v>43675</v>
      </c>
      <c r="E295" s="4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4">
        <v>43675</v>
      </c>
      <c r="N295" t="s">
        <v>24</v>
      </c>
      <c r="O295" t="s">
        <v>25</v>
      </c>
      <c r="Q295" s="4">
        <v>43852</v>
      </c>
      <c r="R295">
        <f t="shared" si="12"/>
        <v>0</v>
      </c>
      <c r="S295">
        <f t="shared" si="13"/>
        <v>10547.63</v>
      </c>
      <c r="T295">
        <f t="shared" si="14"/>
        <v>0</v>
      </c>
    </row>
    <row r="296" spans="1:20" x14ac:dyDescent="0.3">
      <c r="A296" t="s">
        <v>242</v>
      </c>
      <c r="B296">
        <v>14055133</v>
      </c>
      <c r="C296" t="s">
        <v>19</v>
      </c>
      <c r="D296" s="4">
        <v>43672</v>
      </c>
      <c r="E296" s="4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4">
        <v>43672</v>
      </c>
      <c r="N296" t="s">
        <v>24</v>
      </c>
      <c r="O296" t="s">
        <v>25</v>
      </c>
      <c r="Q296" s="4">
        <v>43852</v>
      </c>
      <c r="R296">
        <f t="shared" si="12"/>
        <v>0</v>
      </c>
      <c r="S296">
        <f t="shared" si="13"/>
        <v>0</v>
      </c>
      <c r="T296">
        <f t="shared" si="14"/>
        <v>63000</v>
      </c>
    </row>
    <row r="297" spans="1:20" x14ac:dyDescent="0.3">
      <c r="A297" t="s">
        <v>242</v>
      </c>
      <c r="B297">
        <v>2000010048</v>
      </c>
      <c r="C297" t="s">
        <v>31</v>
      </c>
      <c r="D297" s="4">
        <v>43309</v>
      </c>
      <c r="E297" s="4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4">
        <v>43309</v>
      </c>
      <c r="N297" t="s">
        <v>24</v>
      </c>
      <c r="O297" t="s">
        <v>43</v>
      </c>
      <c r="Q297" s="4">
        <v>43852</v>
      </c>
      <c r="R297">
        <f t="shared" si="12"/>
        <v>121875</v>
      </c>
      <c r="S297">
        <f t="shared" si="13"/>
        <v>0</v>
      </c>
      <c r="T297">
        <f t="shared" si="14"/>
        <v>0</v>
      </c>
    </row>
    <row r="298" spans="1:20" x14ac:dyDescent="0.3">
      <c r="A298" t="s">
        <v>242</v>
      </c>
      <c r="B298">
        <v>2000010048</v>
      </c>
      <c r="C298" t="s">
        <v>31</v>
      </c>
      <c r="D298" s="4">
        <v>43309</v>
      </c>
      <c r="E298" s="4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4">
        <v>43664</v>
      </c>
      <c r="N298" t="s">
        <v>44</v>
      </c>
      <c r="O298" t="s">
        <v>43</v>
      </c>
      <c r="Q298" s="4">
        <v>43852</v>
      </c>
      <c r="R298">
        <f t="shared" si="12"/>
        <v>8174.5</v>
      </c>
      <c r="S298">
        <f t="shared" si="13"/>
        <v>0</v>
      </c>
      <c r="T298">
        <f t="shared" si="14"/>
        <v>0</v>
      </c>
    </row>
    <row r="299" spans="1:20" x14ac:dyDescent="0.3">
      <c r="A299" t="s">
        <v>242</v>
      </c>
      <c r="B299">
        <v>2000010048</v>
      </c>
      <c r="C299" t="s">
        <v>19</v>
      </c>
      <c r="D299" s="4">
        <v>43674</v>
      </c>
      <c r="E299" s="4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4">
        <v>43674</v>
      </c>
      <c r="N299" t="s">
        <v>24</v>
      </c>
      <c r="O299" t="s">
        <v>23</v>
      </c>
      <c r="Q299" s="4">
        <v>43852</v>
      </c>
      <c r="R299">
        <f t="shared" si="12"/>
        <v>115781.25</v>
      </c>
      <c r="S299">
        <f t="shared" si="13"/>
        <v>0</v>
      </c>
      <c r="T299">
        <f t="shared" si="14"/>
        <v>0</v>
      </c>
    </row>
    <row r="300" spans="1:20" x14ac:dyDescent="0.3">
      <c r="A300" t="s">
        <v>242</v>
      </c>
      <c r="B300">
        <v>304001925</v>
      </c>
      <c r="C300" t="s">
        <v>31</v>
      </c>
      <c r="D300" s="4">
        <v>43191</v>
      </c>
      <c r="E300" s="4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4">
        <v>43555</v>
      </c>
      <c r="N300" t="s">
        <v>24</v>
      </c>
      <c r="O300" t="s">
        <v>25</v>
      </c>
      <c r="Q300" s="4">
        <v>43852</v>
      </c>
      <c r="R300">
        <f t="shared" si="12"/>
        <v>318411.5</v>
      </c>
      <c r="S300">
        <f t="shared" si="13"/>
        <v>0</v>
      </c>
      <c r="T300">
        <f t="shared" si="14"/>
        <v>0</v>
      </c>
    </row>
    <row r="301" spans="1:20" x14ac:dyDescent="0.3">
      <c r="A301" t="s">
        <v>242</v>
      </c>
      <c r="B301">
        <v>304003763</v>
      </c>
      <c r="C301" t="s">
        <v>19</v>
      </c>
      <c r="D301" s="4">
        <v>43556</v>
      </c>
      <c r="E301" s="4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4">
        <v>43556</v>
      </c>
      <c r="N301" t="s">
        <v>24</v>
      </c>
      <c r="O301" t="s">
        <v>23</v>
      </c>
      <c r="Q301" s="4">
        <v>43852</v>
      </c>
      <c r="R301">
        <f t="shared" si="12"/>
        <v>344794.13</v>
      </c>
      <c r="S301">
        <f t="shared" si="13"/>
        <v>0</v>
      </c>
      <c r="T301">
        <f t="shared" si="14"/>
        <v>0</v>
      </c>
    </row>
    <row r="302" spans="1:20" x14ac:dyDescent="0.3">
      <c r="A302" t="s">
        <v>242</v>
      </c>
      <c r="B302" t="s">
        <v>245</v>
      </c>
      <c r="C302" t="s">
        <v>19</v>
      </c>
      <c r="D302" s="4">
        <v>43291</v>
      </c>
      <c r="E302" s="4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4">
        <v>43291</v>
      </c>
      <c r="N302" t="s">
        <v>24</v>
      </c>
      <c r="O302" t="s">
        <v>25</v>
      </c>
      <c r="Q302" s="4">
        <v>43852</v>
      </c>
      <c r="R302">
        <f t="shared" si="12"/>
        <v>140949.5</v>
      </c>
      <c r="S302">
        <f t="shared" si="13"/>
        <v>0</v>
      </c>
      <c r="T302">
        <f t="shared" si="14"/>
        <v>0</v>
      </c>
    </row>
    <row r="303" spans="1:20" x14ac:dyDescent="0.3">
      <c r="A303" t="s">
        <v>242</v>
      </c>
      <c r="B303" t="s">
        <v>246</v>
      </c>
      <c r="C303" t="s">
        <v>31</v>
      </c>
      <c r="D303" s="4">
        <v>43101</v>
      </c>
      <c r="E303" s="4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4">
        <v>43101</v>
      </c>
      <c r="N303" t="s">
        <v>24</v>
      </c>
      <c r="O303" t="s">
        <v>25</v>
      </c>
      <c r="Q303" s="4">
        <v>43852</v>
      </c>
      <c r="R303">
        <f t="shared" si="12"/>
        <v>460832.14</v>
      </c>
      <c r="S303">
        <f t="shared" si="13"/>
        <v>0</v>
      </c>
      <c r="T303">
        <f t="shared" si="14"/>
        <v>0</v>
      </c>
    </row>
    <row r="304" spans="1:20" x14ac:dyDescent="0.3">
      <c r="A304" t="s">
        <v>242</v>
      </c>
      <c r="B304" t="s">
        <v>247</v>
      </c>
      <c r="C304" t="s">
        <v>19</v>
      </c>
      <c r="D304" s="4">
        <v>43466</v>
      </c>
      <c r="E304" s="4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4">
        <v>43466</v>
      </c>
      <c r="N304" t="s">
        <v>24</v>
      </c>
      <c r="O304" t="s">
        <v>43</v>
      </c>
      <c r="Q304" s="4">
        <v>43852</v>
      </c>
      <c r="R304">
        <f t="shared" si="12"/>
        <v>257590.8</v>
      </c>
      <c r="S304">
        <f t="shared" si="13"/>
        <v>0</v>
      </c>
      <c r="T304">
        <f t="shared" si="14"/>
        <v>0</v>
      </c>
    </row>
    <row r="305" spans="1:20" x14ac:dyDescent="0.3">
      <c r="A305" t="s">
        <v>242</v>
      </c>
      <c r="B305" t="s">
        <v>247</v>
      </c>
      <c r="C305" t="s">
        <v>19</v>
      </c>
      <c r="D305" s="4">
        <v>43466</v>
      </c>
      <c r="E305" s="4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4">
        <v>43466</v>
      </c>
      <c r="N305" t="s">
        <v>44</v>
      </c>
      <c r="O305" t="s">
        <v>43</v>
      </c>
      <c r="Q305" s="4">
        <v>43852</v>
      </c>
      <c r="R305">
        <f t="shared" si="12"/>
        <v>-98802.02</v>
      </c>
      <c r="S305">
        <f t="shared" si="13"/>
        <v>0</v>
      </c>
      <c r="T305">
        <f t="shared" si="14"/>
        <v>0</v>
      </c>
    </row>
    <row r="306" spans="1:20" x14ac:dyDescent="0.3">
      <c r="A306" t="s">
        <v>242</v>
      </c>
      <c r="B306">
        <v>11988092</v>
      </c>
      <c r="C306" t="s">
        <v>19</v>
      </c>
      <c r="D306" s="4">
        <v>43138</v>
      </c>
      <c r="E306" s="4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4">
        <v>43138</v>
      </c>
      <c r="N306" t="s">
        <v>24</v>
      </c>
      <c r="O306" t="s">
        <v>25</v>
      </c>
      <c r="Q306" s="4">
        <v>43852</v>
      </c>
      <c r="R306">
        <f t="shared" si="12"/>
        <v>0</v>
      </c>
      <c r="S306">
        <f t="shared" si="13"/>
        <v>0</v>
      </c>
      <c r="T306">
        <f t="shared" si="14"/>
        <v>338.55</v>
      </c>
    </row>
    <row r="307" spans="1:20" x14ac:dyDescent="0.3">
      <c r="A307" t="s">
        <v>242</v>
      </c>
      <c r="B307">
        <v>2304001082</v>
      </c>
      <c r="C307" t="s">
        <v>31</v>
      </c>
      <c r="D307" s="4">
        <v>43191</v>
      </c>
      <c r="E307" s="4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4">
        <v>43555</v>
      </c>
      <c r="N307" t="s">
        <v>24</v>
      </c>
      <c r="O307" t="s">
        <v>25</v>
      </c>
      <c r="Q307" s="4">
        <v>43852</v>
      </c>
      <c r="R307">
        <f t="shared" si="12"/>
        <v>40625</v>
      </c>
      <c r="S307">
        <f t="shared" si="13"/>
        <v>0</v>
      </c>
      <c r="T307">
        <f t="shared" si="14"/>
        <v>0</v>
      </c>
    </row>
    <row r="308" spans="1:20" x14ac:dyDescent="0.3">
      <c r="A308" t="s">
        <v>242</v>
      </c>
      <c r="B308" t="s">
        <v>248</v>
      </c>
      <c r="C308" t="s">
        <v>19</v>
      </c>
      <c r="D308" s="4">
        <v>43556</v>
      </c>
      <c r="E308" s="4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4">
        <v>43556</v>
      </c>
      <c r="N308" t="s">
        <v>24</v>
      </c>
      <c r="O308" t="s">
        <v>23</v>
      </c>
      <c r="Q308" s="4">
        <v>43852</v>
      </c>
      <c r="R308">
        <f t="shared" si="12"/>
        <v>37500</v>
      </c>
      <c r="S308">
        <f t="shared" si="13"/>
        <v>0</v>
      </c>
      <c r="T308">
        <f t="shared" si="14"/>
        <v>0</v>
      </c>
    </row>
    <row r="309" spans="1:20" x14ac:dyDescent="0.3">
      <c r="A309" t="s">
        <v>242</v>
      </c>
      <c r="B309">
        <v>2.4142020928135997E+18</v>
      </c>
      <c r="C309" t="s">
        <v>31</v>
      </c>
      <c r="D309" s="4">
        <v>43101</v>
      </c>
      <c r="E309" s="4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4">
        <v>43101</v>
      </c>
      <c r="N309" t="s">
        <v>24</v>
      </c>
      <c r="O309" t="s">
        <v>25</v>
      </c>
      <c r="Q309" s="4">
        <v>43852</v>
      </c>
      <c r="R309">
        <f t="shared" si="12"/>
        <v>55361.599999999999</v>
      </c>
      <c r="S309">
        <f t="shared" si="13"/>
        <v>0</v>
      </c>
      <c r="T309">
        <f t="shared" si="14"/>
        <v>0</v>
      </c>
    </row>
    <row r="310" spans="1:20" x14ac:dyDescent="0.3">
      <c r="A310" t="s">
        <v>242</v>
      </c>
      <c r="B310">
        <v>2.4142020928135997E+18</v>
      </c>
      <c r="C310" t="s">
        <v>31</v>
      </c>
      <c r="D310" s="4">
        <v>43466</v>
      </c>
      <c r="E310" s="4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4">
        <v>43466</v>
      </c>
      <c r="N310" t="s">
        <v>24</v>
      </c>
      <c r="O310" t="s">
        <v>23</v>
      </c>
      <c r="Q310" s="4">
        <v>43852</v>
      </c>
      <c r="R310">
        <f t="shared" si="12"/>
        <v>86723.5</v>
      </c>
      <c r="S310">
        <f t="shared" si="13"/>
        <v>0</v>
      </c>
      <c r="T310">
        <f t="shared" si="14"/>
        <v>0</v>
      </c>
    </row>
    <row r="311" spans="1:20" x14ac:dyDescent="0.3">
      <c r="A311" t="s">
        <v>242</v>
      </c>
      <c r="B311">
        <v>2.4142020928135997E+18</v>
      </c>
      <c r="C311" t="s">
        <v>19</v>
      </c>
      <c r="D311" s="4">
        <v>43831</v>
      </c>
      <c r="E311" s="4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4">
        <v>43831</v>
      </c>
      <c r="N311" t="s">
        <v>24</v>
      </c>
      <c r="O311" t="s">
        <v>23</v>
      </c>
      <c r="Q311" s="4">
        <v>43852</v>
      </c>
      <c r="R311">
        <f t="shared" si="12"/>
        <v>21680.799999999999</v>
      </c>
      <c r="S311">
        <f t="shared" si="13"/>
        <v>0</v>
      </c>
      <c r="T311">
        <f t="shared" si="14"/>
        <v>0</v>
      </c>
    </row>
    <row r="312" spans="1:20" x14ac:dyDescent="0.3">
      <c r="A312" t="s">
        <v>242</v>
      </c>
      <c r="B312" t="s">
        <v>249</v>
      </c>
      <c r="C312" t="s">
        <v>19</v>
      </c>
      <c r="D312" s="4">
        <v>43301</v>
      </c>
      <c r="E312" s="4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4">
        <v>43301</v>
      </c>
      <c r="N312" t="s">
        <v>24</v>
      </c>
      <c r="O312" t="s">
        <v>25</v>
      </c>
      <c r="Q312" s="4">
        <v>43852</v>
      </c>
      <c r="R312">
        <f t="shared" si="12"/>
        <v>0</v>
      </c>
      <c r="S312">
        <f t="shared" si="13"/>
        <v>0</v>
      </c>
      <c r="T312">
        <f t="shared" si="14"/>
        <v>17419.13</v>
      </c>
    </row>
    <row r="313" spans="1:20" x14ac:dyDescent="0.3">
      <c r="A313" t="s">
        <v>242</v>
      </c>
      <c r="B313" t="s">
        <v>250</v>
      </c>
      <c r="C313" t="s">
        <v>19</v>
      </c>
      <c r="D313" s="4">
        <v>43348</v>
      </c>
      <c r="E313" s="4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4">
        <v>43348</v>
      </c>
      <c r="N313" t="s">
        <v>24</v>
      </c>
      <c r="O313" t="s">
        <v>25</v>
      </c>
      <c r="Q313" s="4">
        <v>43852</v>
      </c>
      <c r="R313">
        <f t="shared" si="12"/>
        <v>0</v>
      </c>
      <c r="S313">
        <f t="shared" si="13"/>
        <v>0</v>
      </c>
      <c r="T313">
        <f t="shared" si="14"/>
        <v>5165.63</v>
      </c>
    </row>
    <row r="314" spans="1:20" x14ac:dyDescent="0.3">
      <c r="A314" t="s">
        <v>242</v>
      </c>
      <c r="B314" t="s">
        <v>251</v>
      </c>
      <c r="C314" t="s">
        <v>19</v>
      </c>
      <c r="D314" s="4">
        <v>43608</v>
      </c>
      <c r="E314" s="4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4">
        <v>43608</v>
      </c>
      <c r="N314" t="s">
        <v>24</v>
      </c>
      <c r="O314" t="s">
        <v>25</v>
      </c>
      <c r="Q314" s="4">
        <v>43852</v>
      </c>
      <c r="R314">
        <f t="shared" si="12"/>
        <v>0</v>
      </c>
      <c r="S314">
        <f t="shared" si="13"/>
        <v>0</v>
      </c>
      <c r="T314">
        <f t="shared" si="14"/>
        <v>9990.15</v>
      </c>
    </row>
    <row r="315" spans="1:20" x14ac:dyDescent="0.3">
      <c r="A315" t="s">
        <v>242</v>
      </c>
      <c r="B315">
        <v>2640011190</v>
      </c>
      <c r="C315" t="s">
        <v>19</v>
      </c>
      <c r="D315" s="4">
        <v>43262</v>
      </c>
      <c r="E315" s="4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4">
        <v>43262</v>
      </c>
      <c r="N315" t="s">
        <v>24</v>
      </c>
      <c r="O315" t="s">
        <v>25</v>
      </c>
      <c r="Q315" s="4">
        <v>43852</v>
      </c>
      <c r="R315">
        <f t="shared" si="12"/>
        <v>0</v>
      </c>
      <c r="S315">
        <f t="shared" si="13"/>
        <v>0</v>
      </c>
      <c r="T315">
        <f t="shared" si="14"/>
        <v>10625</v>
      </c>
    </row>
    <row r="316" spans="1:20" x14ac:dyDescent="0.3">
      <c r="A316" t="s">
        <v>242</v>
      </c>
      <c r="B316">
        <v>3.1142011248201999E+18</v>
      </c>
      <c r="C316" t="s">
        <v>31</v>
      </c>
      <c r="D316" s="4">
        <v>42917</v>
      </c>
      <c r="E316" s="4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4">
        <v>42917</v>
      </c>
      <c r="N316" t="s">
        <v>24</v>
      </c>
      <c r="O316" t="s">
        <v>25</v>
      </c>
      <c r="Q316" s="4">
        <v>43852</v>
      </c>
      <c r="R316">
        <f t="shared" si="12"/>
        <v>14399.88</v>
      </c>
      <c r="S316">
        <f t="shared" si="13"/>
        <v>0</v>
      </c>
      <c r="T316">
        <f t="shared" si="14"/>
        <v>0</v>
      </c>
    </row>
    <row r="317" spans="1:20" x14ac:dyDescent="0.3">
      <c r="A317" t="s">
        <v>242</v>
      </c>
      <c r="B317">
        <v>3.1142011248201999E+18</v>
      </c>
      <c r="C317" t="s">
        <v>19</v>
      </c>
      <c r="D317" s="4">
        <v>43647</v>
      </c>
      <c r="E317" s="4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4">
        <v>43647</v>
      </c>
      <c r="N317" t="s">
        <v>24</v>
      </c>
      <c r="O317" t="s">
        <v>23</v>
      </c>
      <c r="Q317" s="4">
        <v>43852</v>
      </c>
      <c r="R317">
        <f t="shared" si="12"/>
        <v>20165.5</v>
      </c>
      <c r="S317">
        <f t="shared" si="13"/>
        <v>0</v>
      </c>
      <c r="T317">
        <f t="shared" si="14"/>
        <v>0</v>
      </c>
    </row>
    <row r="318" spans="1:20" x14ac:dyDescent="0.3">
      <c r="A318" t="s">
        <v>242</v>
      </c>
      <c r="B318">
        <v>32119154</v>
      </c>
      <c r="C318" t="s">
        <v>19</v>
      </c>
      <c r="D318" s="4">
        <v>43556</v>
      </c>
      <c r="E318" s="4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4">
        <v>43556</v>
      </c>
      <c r="N318" t="s">
        <v>24</v>
      </c>
      <c r="O318" t="s">
        <v>25</v>
      </c>
      <c r="Q318" s="4">
        <v>43852</v>
      </c>
      <c r="R318">
        <f t="shared" si="12"/>
        <v>0</v>
      </c>
      <c r="S318">
        <f t="shared" si="13"/>
        <v>0</v>
      </c>
      <c r="T318">
        <f t="shared" si="14"/>
        <v>11593.27</v>
      </c>
    </row>
    <row r="319" spans="1:20" x14ac:dyDescent="0.3">
      <c r="A319" t="s">
        <v>242</v>
      </c>
      <c r="B319" t="s">
        <v>252</v>
      </c>
      <c r="C319" t="s">
        <v>31</v>
      </c>
      <c r="D319" s="4">
        <v>43221</v>
      </c>
      <c r="E319" s="4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4">
        <v>43221</v>
      </c>
      <c r="N319" t="s">
        <v>24</v>
      </c>
      <c r="O319" t="s">
        <v>25</v>
      </c>
      <c r="Q319" s="4">
        <v>43852</v>
      </c>
      <c r="R319">
        <f t="shared" si="12"/>
        <v>1185.9000000000001</v>
      </c>
      <c r="S319">
        <f t="shared" si="13"/>
        <v>0</v>
      </c>
      <c r="T319">
        <f t="shared" si="14"/>
        <v>0</v>
      </c>
    </row>
    <row r="320" spans="1:20" x14ac:dyDescent="0.3">
      <c r="A320" t="s">
        <v>242</v>
      </c>
      <c r="B320" t="s">
        <v>253</v>
      </c>
      <c r="C320" t="s">
        <v>19</v>
      </c>
      <c r="D320" s="4">
        <v>43586</v>
      </c>
      <c r="E320" s="4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4">
        <v>43586</v>
      </c>
      <c r="N320" t="s">
        <v>24</v>
      </c>
      <c r="O320" t="s">
        <v>23</v>
      </c>
      <c r="Q320" s="4">
        <v>43852</v>
      </c>
      <c r="R320">
        <f t="shared" si="12"/>
        <v>1005</v>
      </c>
      <c r="S320">
        <f t="shared" si="13"/>
        <v>0</v>
      </c>
      <c r="T320">
        <f t="shared" si="14"/>
        <v>0</v>
      </c>
    </row>
    <row r="321" spans="1:20" x14ac:dyDescent="0.3">
      <c r="A321" t="s">
        <v>242</v>
      </c>
      <c r="B321" t="s">
        <v>254</v>
      </c>
      <c r="C321" t="s">
        <v>31</v>
      </c>
      <c r="D321" s="4">
        <v>43006</v>
      </c>
      <c r="E321" s="4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4">
        <v>43006</v>
      </c>
      <c r="N321" t="s">
        <v>24</v>
      </c>
      <c r="O321" t="s">
        <v>25</v>
      </c>
      <c r="Q321" s="4">
        <v>43852</v>
      </c>
      <c r="R321">
        <f t="shared" si="12"/>
        <v>1050.3800000000001</v>
      </c>
      <c r="S321">
        <f t="shared" si="13"/>
        <v>0</v>
      </c>
      <c r="T321">
        <f t="shared" si="14"/>
        <v>0</v>
      </c>
    </row>
    <row r="322" spans="1:20" x14ac:dyDescent="0.3">
      <c r="A322" t="s">
        <v>242</v>
      </c>
      <c r="B322" t="s">
        <v>255</v>
      </c>
      <c r="C322" t="s">
        <v>19</v>
      </c>
      <c r="D322" s="4">
        <v>43371</v>
      </c>
      <c r="E322" s="4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4">
        <v>43371</v>
      </c>
      <c r="N322" t="s">
        <v>24</v>
      </c>
      <c r="O322" t="s">
        <v>43</v>
      </c>
      <c r="Q322" s="4">
        <v>43852</v>
      </c>
      <c r="R322">
        <f t="shared" si="12"/>
        <v>6250</v>
      </c>
      <c r="S322">
        <f t="shared" si="13"/>
        <v>0</v>
      </c>
      <c r="T322">
        <f t="shared" si="14"/>
        <v>0</v>
      </c>
    </row>
    <row r="323" spans="1:20" x14ac:dyDescent="0.3">
      <c r="A323" t="s">
        <v>242</v>
      </c>
      <c r="B323" t="s">
        <v>255</v>
      </c>
      <c r="C323" t="s">
        <v>19</v>
      </c>
      <c r="D323" s="4">
        <v>43371</v>
      </c>
      <c r="E323" s="4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M323" s="4">
        <v>43402</v>
      </c>
      <c r="N323" t="s">
        <v>44</v>
      </c>
      <c r="O323" t="s">
        <v>43</v>
      </c>
      <c r="Q323" s="4">
        <v>43852</v>
      </c>
      <c r="R323">
        <f t="shared" ref="R323:R386" si="15">IF(K323="Renewal",L323,0)</f>
        <v>0</v>
      </c>
      <c r="S323">
        <f t="shared" ref="S323:S386" si="16">IF(K323="New",L323,0)</f>
        <v>0</v>
      </c>
      <c r="T323">
        <f t="shared" ref="T323:T386" si="17">IF(K323="Cross sell",L323,0)</f>
        <v>0</v>
      </c>
    </row>
    <row r="324" spans="1:20" x14ac:dyDescent="0.3">
      <c r="A324" t="s">
        <v>242</v>
      </c>
      <c r="B324" t="s">
        <v>256</v>
      </c>
      <c r="C324" t="s">
        <v>31</v>
      </c>
      <c r="D324" s="4">
        <v>43371</v>
      </c>
      <c r="E324" s="4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4">
        <v>43371</v>
      </c>
      <c r="N324" t="s">
        <v>24</v>
      </c>
      <c r="O324" t="s">
        <v>23</v>
      </c>
      <c r="Q324" s="4">
        <v>43852</v>
      </c>
      <c r="R324">
        <f t="shared" si="15"/>
        <v>6250</v>
      </c>
      <c r="S324">
        <f t="shared" si="16"/>
        <v>0</v>
      </c>
      <c r="T324">
        <f t="shared" si="17"/>
        <v>0</v>
      </c>
    </row>
    <row r="325" spans="1:20" x14ac:dyDescent="0.3">
      <c r="A325" t="s">
        <v>242</v>
      </c>
      <c r="B325" t="s">
        <v>257</v>
      </c>
      <c r="C325" t="s">
        <v>19</v>
      </c>
      <c r="D325" s="4">
        <v>43736</v>
      </c>
      <c r="E325" s="4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4">
        <v>43736</v>
      </c>
      <c r="N325" t="s">
        <v>24</v>
      </c>
      <c r="O325" t="s">
        <v>23</v>
      </c>
      <c r="Q325" s="4">
        <v>43852</v>
      </c>
      <c r="R325">
        <f t="shared" si="15"/>
        <v>18814.25</v>
      </c>
      <c r="S325">
        <f t="shared" si="16"/>
        <v>0</v>
      </c>
      <c r="T325">
        <f t="shared" si="17"/>
        <v>0</v>
      </c>
    </row>
    <row r="326" spans="1:20" x14ac:dyDescent="0.3">
      <c r="A326" t="s">
        <v>242</v>
      </c>
      <c r="B326" t="s">
        <v>258</v>
      </c>
      <c r="C326" t="s">
        <v>31</v>
      </c>
      <c r="D326" s="4">
        <v>43199</v>
      </c>
      <c r="E326" s="4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4">
        <v>43555</v>
      </c>
      <c r="N326" t="s">
        <v>24</v>
      </c>
      <c r="O326" t="s">
        <v>25</v>
      </c>
      <c r="Q326" s="4">
        <v>43852</v>
      </c>
      <c r="R326">
        <f t="shared" si="15"/>
        <v>200659.63</v>
      </c>
      <c r="S326">
        <f t="shared" si="16"/>
        <v>0</v>
      </c>
      <c r="T326">
        <f t="shared" si="17"/>
        <v>0</v>
      </c>
    </row>
    <row r="327" spans="1:20" x14ac:dyDescent="0.3">
      <c r="A327" t="s">
        <v>242</v>
      </c>
      <c r="B327" t="s">
        <v>259</v>
      </c>
      <c r="C327" t="s">
        <v>19</v>
      </c>
      <c r="D327" s="4">
        <v>43556</v>
      </c>
      <c r="E327" s="4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4">
        <v>43556</v>
      </c>
      <c r="N327" t="s">
        <v>24</v>
      </c>
      <c r="O327" t="s">
        <v>23</v>
      </c>
      <c r="Q327" s="4">
        <v>43852</v>
      </c>
      <c r="R327">
        <f t="shared" si="15"/>
        <v>215165</v>
      </c>
      <c r="S327">
        <f t="shared" si="16"/>
        <v>0</v>
      </c>
      <c r="T327">
        <f t="shared" si="17"/>
        <v>0</v>
      </c>
    </row>
    <row r="328" spans="1:20" x14ac:dyDescent="0.3">
      <c r="A328" t="s">
        <v>242</v>
      </c>
      <c r="B328">
        <v>44180169</v>
      </c>
      <c r="C328" t="s">
        <v>19</v>
      </c>
      <c r="D328" s="4">
        <v>43119</v>
      </c>
      <c r="E328" s="4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4">
        <v>43138</v>
      </c>
      <c r="N328" t="s">
        <v>24</v>
      </c>
      <c r="O328" t="s">
        <v>25</v>
      </c>
      <c r="Q328" s="4">
        <v>43852</v>
      </c>
      <c r="R328">
        <f t="shared" si="15"/>
        <v>0</v>
      </c>
      <c r="S328">
        <f t="shared" si="16"/>
        <v>0</v>
      </c>
      <c r="T328">
        <f t="shared" si="17"/>
        <v>97.35</v>
      </c>
    </row>
    <row r="329" spans="1:20" x14ac:dyDescent="0.3">
      <c r="A329" t="s">
        <v>242</v>
      </c>
      <c r="B329" t="s">
        <v>260</v>
      </c>
      <c r="C329" t="s">
        <v>19</v>
      </c>
      <c r="D329" s="4">
        <v>43585</v>
      </c>
      <c r="E329" s="4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4">
        <v>43585</v>
      </c>
      <c r="N329" t="s">
        <v>24</v>
      </c>
      <c r="O329" t="s">
        <v>25</v>
      </c>
      <c r="Q329" s="4">
        <v>43852</v>
      </c>
      <c r="R329">
        <f t="shared" si="15"/>
        <v>0</v>
      </c>
      <c r="S329">
        <f t="shared" si="16"/>
        <v>0</v>
      </c>
      <c r="T329">
        <f t="shared" si="17"/>
        <v>3854.23</v>
      </c>
    </row>
    <row r="330" spans="1:20" x14ac:dyDescent="0.3">
      <c r="A330" t="s">
        <v>242</v>
      </c>
      <c r="B330" t="s">
        <v>261</v>
      </c>
      <c r="C330" t="s">
        <v>19</v>
      </c>
      <c r="D330" s="4">
        <v>43513</v>
      </c>
      <c r="E330" s="4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4">
        <v>43513</v>
      </c>
      <c r="N330" t="s">
        <v>24</v>
      </c>
      <c r="O330" t="s">
        <v>25</v>
      </c>
      <c r="Q330" s="4">
        <v>43852</v>
      </c>
      <c r="R330">
        <f t="shared" si="15"/>
        <v>6739.76</v>
      </c>
      <c r="S330">
        <f t="shared" si="16"/>
        <v>0</v>
      </c>
      <c r="T330">
        <f t="shared" si="17"/>
        <v>0</v>
      </c>
    </row>
    <row r="331" spans="1:20" x14ac:dyDescent="0.3">
      <c r="A331" t="s">
        <v>242</v>
      </c>
      <c r="B331" t="s">
        <v>262</v>
      </c>
      <c r="C331" t="s">
        <v>19</v>
      </c>
      <c r="D331" s="4">
        <v>43528</v>
      </c>
      <c r="E331" s="4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4">
        <v>43528</v>
      </c>
      <c r="N331" t="s">
        <v>24</v>
      </c>
      <c r="O331" t="s">
        <v>25</v>
      </c>
      <c r="Q331" s="4">
        <v>43852</v>
      </c>
      <c r="R331">
        <f t="shared" si="15"/>
        <v>0</v>
      </c>
      <c r="S331">
        <f t="shared" si="16"/>
        <v>0</v>
      </c>
      <c r="T331">
        <f t="shared" si="17"/>
        <v>6739.76</v>
      </c>
    </row>
    <row r="332" spans="1:20" x14ac:dyDescent="0.3">
      <c r="A332" t="s">
        <v>242</v>
      </c>
      <c r="B332" t="s">
        <v>263</v>
      </c>
      <c r="C332" t="s">
        <v>19</v>
      </c>
      <c r="D332" s="4">
        <v>43514</v>
      </c>
      <c r="E332" s="4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4">
        <v>43514</v>
      </c>
      <c r="N332" t="s">
        <v>24</v>
      </c>
      <c r="O332" t="s">
        <v>25</v>
      </c>
      <c r="Q332" s="4">
        <v>43852</v>
      </c>
      <c r="R332">
        <f t="shared" si="15"/>
        <v>0</v>
      </c>
      <c r="S332">
        <f t="shared" si="16"/>
        <v>0</v>
      </c>
      <c r="T332">
        <f t="shared" si="17"/>
        <v>8468.49</v>
      </c>
    </row>
    <row r="333" spans="1:20" x14ac:dyDescent="0.3">
      <c r="A333" t="s">
        <v>242</v>
      </c>
      <c r="B333" t="s">
        <v>264</v>
      </c>
      <c r="C333" t="s">
        <v>19</v>
      </c>
      <c r="D333" s="4">
        <v>43514</v>
      </c>
      <c r="E333" s="4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4">
        <v>43514</v>
      </c>
      <c r="N333" t="s">
        <v>24</v>
      </c>
      <c r="O333" t="s">
        <v>25</v>
      </c>
      <c r="Q333" s="4">
        <v>43852</v>
      </c>
      <c r="R333">
        <f t="shared" si="15"/>
        <v>0</v>
      </c>
      <c r="S333">
        <f t="shared" si="16"/>
        <v>0</v>
      </c>
      <c r="T333">
        <f t="shared" si="17"/>
        <v>529.13</v>
      </c>
    </row>
    <row r="334" spans="1:20" x14ac:dyDescent="0.3">
      <c r="A334" t="s">
        <v>242</v>
      </c>
      <c r="B334" t="s">
        <v>265</v>
      </c>
      <c r="C334" t="s">
        <v>19</v>
      </c>
      <c r="D334" s="4">
        <v>43560</v>
      </c>
      <c r="E334" s="4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4">
        <v>43560</v>
      </c>
      <c r="N334" t="s">
        <v>24</v>
      </c>
      <c r="O334" t="s">
        <v>25</v>
      </c>
      <c r="Q334" s="4">
        <v>43852</v>
      </c>
      <c r="R334">
        <f t="shared" si="15"/>
        <v>0</v>
      </c>
      <c r="S334">
        <f t="shared" si="16"/>
        <v>0</v>
      </c>
      <c r="T334">
        <f t="shared" si="17"/>
        <v>162500</v>
      </c>
    </row>
    <row r="335" spans="1:20" x14ac:dyDescent="0.3">
      <c r="A335" t="s">
        <v>242</v>
      </c>
      <c r="B335" t="s">
        <v>266</v>
      </c>
      <c r="C335" t="s">
        <v>19</v>
      </c>
      <c r="D335" s="4">
        <v>43573</v>
      </c>
      <c r="E335" s="4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4">
        <v>43573</v>
      </c>
      <c r="N335" t="s">
        <v>24</v>
      </c>
      <c r="O335" t="s">
        <v>25</v>
      </c>
      <c r="Q335" s="4">
        <v>43852</v>
      </c>
      <c r="R335">
        <f t="shared" si="15"/>
        <v>0</v>
      </c>
      <c r="S335">
        <f t="shared" si="16"/>
        <v>0</v>
      </c>
      <c r="T335">
        <f t="shared" si="17"/>
        <v>250000</v>
      </c>
    </row>
    <row r="336" spans="1:20" x14ac:dyDescent="0.3">
      <c r="A336" t="s">
        <v>242</v>
      </c>
      <c r="B336" t="s">
        <v>267</v>
      </c>
      <c r="C336" t="s">
        <v>31</v>
      </c>
      <c r="D336" s="4">
        <v>42949</v>
      </c>
      <c r="E336" s="4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4">
        <v>42949</v>
      </c>
      <c r="N336" t="s">
        <v>24</v>
      </c>
      <c r="O336" t="s">
        <v>177</v>
      </c>
      <c r="P336" t="s">
        <v>268</v>
      </c>
      <c r="Q336" s="4">
        <v>43852</v>
      </c>
      <c r="R336">
        <f t="shared" si="15"/>
        <v>0</v>
      </c>
      <c r="S336">
        <f t="shared" si="16"/>
        <v>0</v>
      </c>
      <c r="T336">
        <f t="shared" si="17"/>
        <v>78837.100000000006</v>
      </c>
    </row>
    <row r="337" spans="1:20" x14ac:dyDescent="0.3">
      <c r="A337" t="s">
        <v>242</v>
      </c>
      <c r="B337">
        <v>1.1120036171000001E+19</v>
      </c>
      <c r="C337" t="s">
        <v>31</v>
      </c>
      <c r="D337" s="4">
        <v>43182</v>
      </c>
      <c r="E337" s="4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4">
        <v>43182</v>
      </c>
      <c r="N337" t="s">
        <v>24</v>
      </c>
      <c r="O337" t="s">
        <v>25</v>
      </c>
      <c r="Q337" s="4">
        <v>43852</v>
      </c>
      <c r="R337">
        <f t="shared" si="15"/>
        <v>21875</v>
      </c>
      <c r="S337">
        <f t="shared" si="16"/>
        <v>0</v>
      </c>
      <c r="T337">
        <f t="shared" si="17"/>
        <v>0</v>
      </c>
    </row>
    <row r="338" spans="1:20" x14ac:dyDescent="0.3">
      <c r="A338" t="s">
        <v>242</v>
      </c>
      <c r="B338" t="s">
        <v>269</v>
      </c>
      <c r="C338" t="s">
        <v>19</v>
      </c>
      <c r="D338" s="4">
        <v>43547</v>
      </c>
      <c r="E338" s="4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4">
        <v>43577</v>
      </c>
      <c r="N338" t="s">
        <v>24</v>
      </c>
      <c r="O338" t="s">
        <v>23</v>
      </c>
      <c r="Q338" s="4">
        <v>43852</v>
      </c>
      <c r="R338">
        <f t="shared" si="15"/>
        <v>59322</v>
      </c>
      <c r="S338">
        <f t="shared" si="16"/>
        <v>0</v>
      </c>
      <c r="T338">
        <f t="shared" si="17"/>
        <v>0</v>
      </c>
    </row>
    <row r="339" spans="1:20" x14ac:dyDescent="0.3">
      <c r="A339" t="s">
        <v>242</v>
      </c>
      <c r="B339" t="s">
        <v>270</v>
      </c>
      <c r="C339" t="s">
        <v>19</v>
      </c>
      <c r="D339" s="4">
        <v>43182</v>
      </c>
      <c r="E339" s="4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4">
        <v>43822</v>
      </c>
      <c r="N339" t="s">
        <v>24</v>
      </c>
      <c r="O339" t="s">
        <v>25</v>
      </c>
      <c r="Q339" s="4">
        <v>43852</v>
      </c>
      <c r="R339">
        <f t="shared" si="15"/>
        <v>0</v>
      </c>
      <c r="S339">
        <f t="shared" si="16"/>
        <v>0</v>
      </c>
      <c r="T339">
        <f t="shared" si="17"/>
        <v>26763.4</v>
      </c>
    </row>
    <row r="340" spans="1:20" x14ac:dyDescent="0.3">
      <c r="A340" t="s">
        <v>242</v>
      </c>
      <c r="B340" t="s">
        <v>270</v>
      </c>
      <c r="C340" t="s">
        <v>19</v>
      </c>
      <c r="D340" s="4">
        <v>43182</v>
      </c>
      <c r="E340" s="4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4">
        <v>43913</v>
      </c>
      <c r="N340" t="s">
        <v>24</v>
      </c>
      <c r="O340" t="s">
        <v>25</v>
      </c>
      <c r="Q340" s="4">
        <v>43852</v>
      </c>
      <c r="R340">
        <f t="shared" si="15"/>
        <v>0</v>
      </c>
      <c r="S340">
        <f t="shared" si="16"/>
        <v>0</v>
      </c>
      <c r="T340">
        <f t="shared" si="17"/>
        <v>26763.4</v>
      </c>
    </row>
    <row r="341" spans="1:20" x14ac:dyDescent="0.3">
      <c r="A341" t="s">
        <v>242</v>
      </c>
      <c r="B341" t="s">
        <v>270</v>
      </c>
      <c r="C341" t="s">
        <v>19</v>
      </c>
      <c r="D341" s="4">
        <v>43182</v>
      </c>
      <c r="E341" s="4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4">
        <v>43274</v>
      </c>
      <c r="N341" t="s">
        <v>24</v>
      </c>
      <c r="O341" t="s">
        <v>25</v>
      </c>
      <c r="Q341" s="4">
        <v>43852</v>
      </c>
      <c r="R341">
        <f t="shared" si="15"/>
        <v>0</v>
      </c>
      <c r="S341">
        <f t="shared" si="16"/>
        <v>0</v>
      </c>
      <c r="T341">
        <f t="shared" si="17"/>
        <v>26763.439999999999</v>
      </c>
    </row>
    <row r="342" spans="1:20" x14ac:dyDescent="0.3">
      <c r="A342" t="s">
        <v>242</v>
      </c>
      <c r="B342" t="s">
        <v>270</v>
      </c>
      <c r="C342" t="s">
        <v>19</v>
      </c>
      <c r="D342" s="4">
        <v>43182</v>
      </c>
      <c r="E342" s="4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4">
        <v>43366</v>
      </c>
      <c r="N342" t="s">
        <v>24</v>
      </c>
      <c r="O342" t="s">
        <v>25</v>
      </c>
      <c r="Q342" s="4">
        <v>43852</v>
      </c>
      <c r="R342">
        <f t="shared" si="15"/>
        <v>0</v>
      </c>
      <c r="S342">
        <f t="shared" si="16"/>
        <v>0</v>
      </c>
      <c r="T342">
        <f t="shared" si="17"/>
        <v>26763.439999999999</v>
      </c>
    </row>
    <row r="343" spans="1:20" x14ac:dyDescent="0.3">
      <c r="A343" t="s">
        <v>242</v>
      </c>
      <c r="B343" t="s">
        <v>270</v>
      </c>
      <c r="C343" t="s">
        <v>19</v>
      </c>
      <c r="D343" s="4">
        <v>43182</v>
      </c>
      <c r="E343" s="4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4">
        <v>43457</v>
      </c>
      <c r="N343" t="s">
        <v>24</v>
      </c>
      <c r="O343" t="s">
        <v>25</v>
      </c>
      <c r="Q343" s="4">
        <v>43852</v>
      </c>
      <c r="R343">
        <f t="shared" si="15"/>
        <v>0</v>
      </c>
      <c r="S343">
        <f t="shared" si="16"/>
        <v>0</v>
      </c>
      <c r="T343">
        <f t="shared" si="17"/>
        <v>26763.439999999999</v>
      </c>
    </row>
    <row r="344" spans="1:20" x14ac:dyDescent="0.3">
      <c r="A344" t="s">
        <v>242</v>
      </c>
      <c r="B344" t="s">
        <v>270</v>
      </c>
      <c r="C344" t="s">
        <v>19</v>
      </c>
      <c r="D344" s="4">
        <v>43182</v>
      </c>
      <c r="E344" s="4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4">
        <v>43547</v>
      </c>
      <c r="N344" t="s">
        <v>24</v>
      </c>
      <c r="O344" t="s">
        <v>25</v>
      </c>
      <c r="Q344" s="4">
        <v>43852</v>
      </c>
      <c r="R344">
        <f t="shared" si="15"/>
        <v>0</v>
      </c>
      <c r="S344">
        <f t="shared" si="16"/>
        <v>0</v>
      </c>
      <c r="T344">
        <f t="shared" si="17"/>
        <v>26763.439999999999</v>
      </c>
    </row>
    <row r="345" spans="1:20" x14ac:dyDescent="0.3">
      <c r="A345" t="s">
        <v>242</v>
      </c>
      <c r="B345" t="s">
        <v>270</v>
      </c>
      <c r="C345" t="s">
        <v>19</v>
      </c>
      <c r="D345" s="4">
        <v>43182</v>
      </c>
      <c r="E345" s="4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4">
        <v>43639</v>
      </c>
      <c r="N345" t="s">
        <v>24</v>
      </c>
      <c r="O345" t="s">
        <v>25</v>
      </c>
      <c r="Q345" s="4">
        <v>43852</v>
      </c>
      <c r="R345">
        <f t="shared" si="15"/>
        <v>0</v>
      </c>
      <c r="S345">
        <f t="shared" si="16"/>
        <v>0</v>
      </c>
      <c r="T345">
        <f t="shared" si="17"/>
        <v>26763.439999999999</v>
      </c>
    </row>
    <row r="346" spans="1:20" x14ac:dyDescent="0.3">
      <c r="A346" t="s">
        <v>242</v>
      </c>
      <c r="B346" t="s">
        <v>270</v>
      </c>
      <c r="C346" t="s">
        <v>19</v>
      </c>
      <c r="D346" s="4">
        <v>43182</v>
      </c>
      <c r="E346" s="4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4">
        <v>43731</v>
      </c>
      <c r="N346" t="s">
        <v>24</v>
      </c>
      <c r="O346" t="s">
        <v>25</v>
      </c>
      <c r="Q346" s="4">
        <v>43852</v>
      </c>
      <c r="R346">
        <f t="shared" si="15"/>
        <v>0</v>
      </c>
      <c r="S346">
        <f t="shared" si="16"/>
        <v>0</v>
      </c>
      <c r="T346">
        <f t="shared" si="17"/>
        <v>26763.439999999999</v>
      </c>
    </row>
    <row r="347" spans="1:20" x14ac:dyDescent="0.3">
      <c r="A347" t="s">
        <v>242</v>
      </c>
      <c r="B347" t="s">
        <v>270</v>
      </c>
      <c r="C347" t="s">
        <v>19</v>
      </c>
      <c r="D347" s="4">
        <v>43182</v>
      </c>
      <c r="E347" s="4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4">
        <v>43182</v>
      </c>
      <c r="N347" t="s">
        <v>24</v>
      </c>
      <c r="O347" t="s">
        <v>25</v>
      </c>
      <c r="Q347" s="4">
        <v>43852</v>
      </c>
      <c r="R347">
        <f t="shared" si="15"/>
        <v>0</v>
      </c>
      <c r="S347">
        <f t="shared" si="16"/>
        <v>0</v>
      </c>
      <c r="T347">
        <f t="shared" si="17"/>
        <v>39440.839999999997</v>
      </c>
    </row>
    <row r="348" spans="1:20" x14ac:dyDescent="0.3">
      <c r="A348" t="s">
        <v>242</v>
      </c>
      <c r="B348" t="s">
        <v>271</v>
      </c>
      <c r="C348" t="s">
        <v>19</v>
      </c>
      <c r="D348" s="4">
        <v>43321</v>
      </c>
      <c r="E348" s="4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4">
        <v>43778</v>
      </c>
      <c r="N348" t="s">
        <v>24</v>
      </c>
      <c r="O348" t="s">
        <v>25</v>
      </c>
      <c r="Q348" s="4">
        <v>43852</v>
      </c>
      <c r="R348">
        <f t="shared" si="15"/>
        <v>0</v>
      </c>
      <c r="S348">
        <f t="shared" si="16"/>
        <v>0</v>
      </c>
      <c r="T348">
        <f t="shared" si="17"/>
        <v>14274.76</v>
      </c>
    </row>
    <row r="349" spans="1:20" x14ac:dyDescent="0.3">
      <c r="A349" t="s">
        <v>242</v>
      </c>
      <c r="B349" t="s">
        <v>271</v>
      </c>
      <c r="C349" t="s">
        <v>19</v>
      </c>
      <c r="D349" s="4">
        <v>43321</v>
      </c>
      <c r="E349" s="4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4">
        <v>43870</v>
      </c>
      <c r="N349" t="s">
        <v>24</v>
      </c>
      <c r="O349" t="s">
        <v>25</v>
      </c>
      <c r="Q349" s="4">
        <v>43852</v>
      </c>
      <c r="R349">
        <f t="shared" si="15"/>
        <v>0</v>
      </c>
      <c r="S349">
        <f t="shared" si="16"/>
        <v>0</v>
      </c>
      <c r="T349">
        <f t="shared" si="17"/>
        <v>14274.76</v>
      </c>
    </row>
    <row r="350" spans="1:20" x14ac:dyDescent="0.3">
      <c r="A350" t="s">
        <v>242</v>
      </c>
      <c r="B350" t="s">
        <v>271</v>
      </c>
      <c r="C350" t="s">
        <v>19</v>
      </c>
      <c r="D350" s="4">
        <v>43321</v>
      </c>
      <c r="E350" s="4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4">
        <v>43960</v>
      </c>
      <c r="N350" t="s">
        <v>24</v>
      </c>
      <c r="O350" t="s">
        <v>25</v>
      </c>
      <c r="Q350" s="4">
        <v>43852</v>
      </c>
      <c r="R350">
        <f t="shared" si="15"/>
        <v>0</v>
      </c>
      <c r="S350">
        <f t="shared" si="16"/>
        <v>0</v>
      </c>
      <c r="T350">
        <f t="shared" si="17"/>
        <v>14274.76</v>
      </c>
    </row>
    <row r="351" spans="1:20" x14ac:dyDescent="0.3">
      <c r="A351" t="s">
        <v>242</v>
      </c>
      <c r="B351" t="s">
        <v>271</v>
      </c>
      <c r="C351" t="s">
        <v>19</v>
      </c>
      <c r="D351" s="4">
        <v>43321</v>
      </c>
      <c r="E351" s="4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4">
        <v>44052</v>
      </c>
      <c r="N351" t="s">
        <v>24</v>
      </c>
      <c r="O351" t="s">
        <v>25</v>
      </c>
      <c r="Q351" s="4">
        <v>43852</v>
      </c>
      <c r="R351">
        <f t="shared" si="15"/>
        <v>0</v>
      </c>
      <c r="S351">
        <f t="shared" si="16"/>
        <v>0</v>
      </c>
      <c r="T351">
        <f t="shared" si="17"/>
        <v>14274.76</v>
      </c>
    </row>
    <row r="352" spans="1:20" x14ac:dyDescent="0.3">
      <c r="A352" t="s">
        <v>242</v>
      </c>
      <c r="B352" t="s">
        <v>271</v>
      </c>
      <c r="C352" t="s">
        <v>19</v>
      </c>
      <c r="D352" s="4">
        <v>43321</v>
      </c>
      <c r="E352" s="4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4">
        <v>44144</v>
      </c>
      <c r="N352" t="s">
        <v>24</v>
      </c>
      <c r="O352" t="s">
        <v>25</v>
      </c>
      <c r="Q352" s="4">
        <v>43852</v>
      </c>
      <c r="R352">
        <f t="shared" si="15"/>
        <v>0</v>
      </c>
      <c r="S352">
        <f t="shared" si="16"/>
        <v>0</v>
      </c>
      <c r="T352">
        <f t="shared" si="17"/>
        <v>14274.76</v>
      </c>
    </row>
    <row r="353" spans="1:20" x14ac:dyDescent="0.3">
      <c r="A353" t="s">
        <v>242</v>
      </c>
      <c r="B353" t="s">
        <v>271</v>
      </c>
      <c r="C353" t="s">
        <v>19</v>
      </c>
      <c r="D353" s="4">
        <v>43321</v>
      </c>
      <c r="E353" s="4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4">
        <v>44236</v>
      </c>
      <c r="N353" t="s">
        <v>24</v>
      </c>
      <c r="O353" t="s">
        <v>25</v>
      </c>
      <c r="Q353" s="4">
        <v>43852</v>
      </c>
      <c r="R353">
        <f t="shared" si="15"/>
        <v>0</v>
      </c>
      <c r="S353">
        <f t="shared" si="16"/>
        <v>0</v>
      </c>
      <c r="T353">
        <f t="shared" si="17"/>
        <v>14274.76</v>
      </c>
    </row>
    <row r="354" spans="1:20" x14ac:dyDescent="0.3">
      <c r="A354" t="s">
        <v>242</v>
      </c>
      <c r="B354" t="s">
        <v>271</v>
      </c>
      <c r="C354" t="s">
        <v>19</v>
      </c>
      <c r="D354" s="4">
        <v>43321</v>
      </c>
      <c r="E354" s="4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4">
        <v>43505</v>
      </c>
      <c r="N354" t="s">
        <v>24</v>
      </c>
      <c r="O354" t="s">
        <v>25</v>
      </c>
      <c r="Q354" s="4">
        <v>43852</v>
      </c>
      <c r="R354">
        <f t="shared" si="15"/>
        <v>0</v>
      </c>
      <c r="S354">
        <f t="shared" si="16"/>
        <v>0</v>
      </c>
      <c r="T354">
        <f t="shared" si="17"/>
        <v>14274.76</v>
      </c>
    </row>
    <row r="355" spans="1:20" x14ac:dyDescent="0.3">
      <c r="A355" t="s">
        <v>242</v>
      </c>
      <c r="B355" t="s">
        <v>271</v>
      </c>
      <c r="C355" t="s">
        <v>19</v>
      </c>
      <c r="D355" s="4">
        <v>43321</v>
      </c>
      <c r="E355" s="4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4">
        <v>43505</v>
      </c>
      <c r="N355" t="s">
        <v>24</v>
      </c>
      <c r="O355" t="s">
        <v>25</v>
      </c>
      <c r="Q355" s="4">
        <v>43852</v>
      </c>
      <c r="R355">
        <f t="shared" si="15"/>
        <v>0</v>
      </c>
      <c r="S355">
        <f t="shared" si="16"/>
        <v>0</v>
      </c>
      <c r="T355">
        <f t="shared" si="17"/>
        <v>14274.76</v>
      </c>
    </row>
    <row r="356" spans="1:20" x14ac:dyDescent="0.3">
      <c r="A356" t="s">
        <v>242</v>
      </c>
      <c r="B356" t="s">
        <v>271</v>
      </c>
      <c r="C356" t="s">
        <v>19</v>
      </c>
      <c r="D356" s="4">
        <v>43321</v>
      </c>
      <c r="E356" s="4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4">
        <v>43594</v>
      </c>
      <c r="N356" t="s">
        <v>24</v>
      </c>
      <c r="O356" t="s">
        <v>25</v>
      </c>
      <c r="Q356" s="4">
        <v>43852</v>
      </c>
      <c r="R356">
        <f t="shared" si="15"/>
        <v>0</v>
      </c>
      <c r="S356">
        <f t="shared" si="16"/>
        <v>0</v>
      </c>
      <c r="T356">
        <f t="shared" si="17"/>
        <v>14274.76</v>
      </c>
    </row>
    <row r="357" spans="1:20" x14ac:dyDescent="0.3">
      <c r="A357" t="s">
        <v>242</v>
      </c>
      <c r="B357" t="s">
        <v>271</v>
      </c>
      <c r="C357" t="s">
        <v>19</v>
      </c>
      <c r="D357" s="4">
        <v>43321</v>
      </c>
      <c r="E357" s="4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4">
        <v>43686</v>
      </c>
      <c r="N357" t="s">
        <v>24</v>
      </c>
      <c r="O357" t="s">
        <v>25</v>
      </c>
      <c r="Q357" s="4">
        <v>43852</v>
      </c>
      <c r="R357">
        <f t="shared" si="15"/>
        <v>0</v>
      </c>
      <c r="S357">
        <f t="shared" si="16"/>
        <v>0</v>
      </c>
      <c r="T357">
        <f t="shared" si="17"/>
        <v>14274.76</v>
      </c>
    </row>
    <row r="358" spans="1:20" x14ac:dyDescent="0.3">
      <c r="A358" t="s">
        <v>242</v>
      </c>
      <c r="B358" t="s">
        <v>271</v>
      </c>
      <c r="C358" t="s">
        <v>19</v>
      </c>
      <c r="D358" s="4">
        <v>43321</v>
      </c>
      <c r="E358" s="4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4">
        <v>43413</v>
      </c>
      <c r="N358" t="s">
        <v>24</v>
      </c>
      <c r="O358" t="s">
        <v>25</v>
      </c>
      <c r="Q358" s="4">
        <v>43852</v>
      </c>
      <c r="R358">
        <f t="shared" si="15"/>
        <v>0</v>
      </c>
      <c r="S358">
        <f t="shared" si="16"/>
        <v>0</v>
      </c>
      <c r="T358">
        <f t="shared" si="17"/>
        <v>14274.8</v>
      </c>
    </row>
    <row r="359" spans="1:20" x14ac:dyDescent="0.3">
      <c r="A359" t="s">
        <v>242</v>
      </c>
      <c r="B359" t="s">
        <v>271</v>
      </c>
      <c r="C359" t="s">
        <v>19</v>
      </c>
      <c r="D359" s="4">
        <v>43321</v>
      </c>
      <c r="E359" s="4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4">
        <v>43321</v>
      </c>
      <c r="N359" t="s">
        <v>24</v>
      </c>
      <c r="O359" t="s">
        <v>25</v>
      </c>
      <c r="Q359" s="4">
        <v>43852</v>
      </c>
      <c r="R359">
        <f t="shared" si="15"/>
        <v>0</v>
      </c>
      <c r="S359">
        <f t="shared" si="16"/>
        <v>0</v>
      </c>
      <c r="T359">
        <f t="shared" si="17"/>
        <v>22539.08</v>
      </c>
    </row>
    <row r="360" spans="1:20" x14ac:dyDescent="0.3">
      <c r="A360" t="s">
        <v>242</v>
      </c>
      <c r="B360" t="s">
        <v>272</v>
      </c>
      <c r="C360" t="s">
        <v>19</v>
      </c>
      <c r="D360" s="4">
        <v>43447</v>
      </c>
      <c r="E360" s="4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4">
        <v>43812</v>
      </c>
      <c r="N360" t="s">
        <v>24</v>
      </c>
      <c r="O360" t="s">
        <v>25</v>
      </c>
      <c r="Q360" s="4">
        <v>43852</v>
      </c>
      <c r="R360">
        <f t="shared" si="15"/>
        <v>0</v>
      </c>
      <c r="S360">
        <f t="shared" si="16"/>
        <v>0</v>
      </c>
      <c r="T360">
        <f t="shared" si="17"/>
        <v>24072.23</v>
      </c>
    </row>
    <row r="361" spans="1:20" x14ac:dyDescent="0.3">
      <c r="A361" t="s">
        <v>242</v>
      </c>
      <c r="B361" t="s">
        <v>272</v>
      </c>
      <c r="C361" t="s">
        <v>19</v>
      </c>
      <c r="D361" s="4">
        <v>43447</v>
      </c>
      <c r="E361" s="4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4">
        <v>43903</v>
      </c>
      <c r="N361" t="s">
        <v>24</v>
      </c>
      <c r="O361" t="s">
        <v>25</v>
      </c>
      <c r="Q361" s="4">
        <v>43852</v>
      </c>
      <c r="R361">
        <f t="shared" si="15"/>
        <v>0</v>
      </c>
      <c r="S361">
        <f t="shared" si="16"/>
        <v>0</v>
      </c>
      <c r="T361">
        <f t="shared" si="17"/>
        <v>24072.23</v>
      </c>
    </row>
    <row r="362" spans="1:20" x14ac:dyDescent="0.3">
      <c r="A362" t="s">
        <v>242</v>
      </c>
      <c r="B362" t="s">
        <v>272</v>
      </c>
      <c r="C362" t="s">
        <v>19</v>
      </c>
      <c r="D362" s="4">
        <v>43447</v>
      </c>
      <c r="E362" s="4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4">
        <v>43995</v>
      </c>
      <c r="N362" t="s">
        <v>24</v>
      </c>
      <c r="O362" t="s">
        <v>25</v>
      </c>
      <c r="Q362" s="4">
        <v>43852</v>
      </c>
      <c r="R362">
        <f t="shared" si="15"/>
        <v>0</v>
      </c>
      <c r="S362">
        <f t="shared" si="16"/>
        <v>0</v>
      </c>
      <c r="T362">
        <f t="shared" si="17"/>
        <v>24072.23</v>
      </c>
    </row>
    <row r="363" spans="1:20" x14ac:dyDescent="0.3">
      <c r="A363" t="s">
        <v>242</v>
      </c>
      <c r="B363" t="s">
        <v>272</v>
      </c>
      <c r="C363" t="s">
        <v>19</v>
      </c>
      <c r="D363" s="4">
        <v>43447</v>
      </c>
      <c r="E363" s="4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4">
        <v>44087</v>
      </c>
      <c r="N363" t="s">
        <v>24</v>
      </c>
      <c r="O363" t="s">
        <v>25</v>
      </c>
      <c r="Q363" s="4">
        <v>43852</v>
      </c>
      <c r="R363">
        <f t="shared" si="15"/>
        <v>0</v>
      </c>
      <c r="S363">
        <f t="shared" si="16"/>
        <v>0</v>
      </c>
      <c r="T363">
        <f t="shared" si="17"/>
        <v>24072.23</v>
      </c>
    </row>
    <row r="364" spans="1:20" x14ac:dyDescent="0.3">
      <c r="A364" t="s">
        <v>242</v>
      </c>
      <c r="B364" t="s">
        <v>272</v>
      </c>
      <c r="C364" t="s">
        <v>19</v>
      </c>
      <c r="D364" s="4">
        <v>43447</v>
      </c>
      <c r="E364" s="4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4">
        <v>44178</v>
      </c>
      <c r="N364" t="s">
        <v>24</v>
      </c>
      <c r="O364" t="s">
        <v>25</v>
      </c>
      <c r="Q364" s="4">
        <v>43852</v>
      </c>
      <c r="R364">
        <f t="shared" si="15"/>
        <v>0</v>
      </c>
      <c r="S364">
        <f t="shared" si="16"/>
        <v>0</v>
      </c>
      <c r="T364">
        <f t="shared" si="17"/>
        <v>24072.23</v>
      </c>
    </row>
    <row r="365" spans="1:20" x14ac:dyDescent="0.3">
      <c r="A365" t="s">
        <v>242</v>
      </c>
      <c r="B365" t="s">
        <v>272</v>
      </c>
      <c r="C365" t="s">
        <v>19</v>
      </c>
      <c r="D365" s="4">
        <v>43447</v>
      </c>
      <c r="E365" s="4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4">
        <v>43629</v>
      </c>
      <c r="N365" t="s">
        <v>24</v>
      </c>
      <c r="O365" t="s">
        <v>25</v>
      </c>
      <c r="Q365" s="4">
        <v>43852</v>
      </c>
      <c r="R365">
        <f t="shared" si="15"/>
        <v>0</v>
      </c>
      <c r="S365">
        <f t="shared" si="16"/>
        <v>0</v>
      </c>
      <c r="T365">
        <f t="shared" si="17"/>
        <v>24072.23</v>
      </c>
    </row>
    <row r="366" spans="1:20" x14ac:dyDescent="0.3">
      <c r="A366" t="s">
        <v>242</v>
      </c>
      <c r="B366" t="s">
        <v>272</v>
      </c>
      <c r="C366" t="s">
        <v>19</v>
      </c>
      <c r="D366" s="4">
        <v>43447</v>
      </c>
      <c r="E366" s="4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4">
        <v>43721</v>
      </c>
      <c r="N366" t="s">
        <v>24</v>
      </c>
      <c r="O366" t="s">
        <v>25</v>
      </c>
      <c r="Q366" s="4">
        <v>43852</v>
      </c>
      <c r="R366">
        <f t="shared" si="15"/>
        <v>0</v>
      </c>
      <c r="S366">
        <f t="shared" si="16"/>
        <v>0</v>
      </c>
      <c r="T366">
        <f t="shared" si="17"/>
        <v>24072.23</v>
      </c>
    </row>
    <row r="367" spans="1:20" x14ac:dyDescent="0.3">
      <c r="A367" t="s">
        <v>242</v>
      </c>
      <c r="B367" t="s">
        <v>272</v>
      </c>
      <c r="C367" t="s">
        <v>19</v>
      </c>
      <c r="D367" s="4">
        <v>43447</v>
      </c>
      <c r="E367" s="4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4">
        <v>43537</v>
      </c>
      <c r="N367" t="s">
        <v>24</v>
      </c>
      <c r="O367" t="s">
        <v>25</v>
      </c>
      <c r="Q367" s="4">
        <v>43852</v>
      </c>
      <c r="R367">
        <f t="shared" si="15"/>
        <v>0</v>
      </c>
      <c r="S367">
        <f t="shared" si="16"/>
        <v>0</v>
      </c>
      <c r="T367">
        <f t="shared" si="17"/>
        <v>24072.26</v>
      </c>
    </row>
    <row r="368" spans="1:20" x14ac:dyDescent="0.3">
      <c r="A368" t="s">
        <v>242</v>
      </c>
      <c r="B368" t="s">
        <v>272</v>
      </c>
      <c r="C368" t="s">
        <v>19</v>
      </c>
      <c r="D368" s="4">
        <v>43447</v>
      </c>
      <c r="E368" s="4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4">
        <v>43537</v>
      </c>
      <c r="N368" t="s">
        <v>24</v>
      </c>
      <c r="O368" t="s">
        <v>25</v>
      </c>
      <c r="Q368" s="4">
        <v>43852</v>
      </c>
      <c r="R368">
        <f t="shared" si="15"/>
        <v>0</v>
      </c>
      <c r="S368">
        <f t="shared" si="16"/>
        <v>0</v>
      </c>
      <c r="T368">
        <f t="shared" si="17"/>
        <v>24072.26</v>
      </c>
    </row>
    <row r="369" spans="1:20" x14ac:dyDescent="0.3">
      <c r="A369" t="s">
        <v>242</v>
      </c>
      <c r="B369" t="s">
        <v>272</v>
      </c>
      <c r="C369" t="s">
        <v>19</v>
      </c>
      <c r="D369" s="4">
        <v>43447</v>
      </c>
      <c r="E369" s="4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4">
        <v>43447</v>
      </c>
      <c r="N369" t="s">
        <v>24</v>
      </c>
      <c r="O369" t="s">
        <v>25</v>
      </c>
      <c r="Q369" s="4">
        <v>43852</v>
      </c>
      <c r="R369">
        <f t="shared" si="15"/>
        <v>0</v>
      </c>
      <c r="S369">
        <f t="shared" si="16"/>
        <v>0</v>
      </c>
      <c r="T369">
        <f t="shared" si="17"/>
        <v>35521.53</v>
      </c>
    </row>
    <row r="370" spans="1:20" x14ac:dyDescent="0.3">
      <c r="A370" t="s">
        <v>242</v>
      </c>
      <c r="B370" t="s">
        <v>273</v>
      </c>
      <c r="C370" t="s">
        <v>19</v>
      </c>
      <c r="D370" s="4">
        <v>43445</v>
      </c>
      <c r="E370" s="4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4">
        <v>43810</v>
      </c>
      <c r="N370" t="s">
        <v>24</v>
      </c>
      <c r="O370" t="s">
        <v>25</v>
      </c>
      <c r="Q370" s="4">
        <v>43852</v>
      </c>
      <c r="R370">
        <f t="shared" si="15"/>
        <v>0</v>
      </c>
      <c r="S370">
        <f t="shared" si="16"/>
        <v>0</v>
      </c>
      <c r="T370">
        <f t="shared" si="17"/>
        <v>31816.79</v>
      </c>
    </row>
    <row r="371" spans="1:20" x14ac:dyDescent="0.3">
      <c r="A371" t="s">
        <v>242</v>
      </c>
      <c r="B371" t="s">
        <v>273</v>
      </c>
      <c r="C371" t="s">
        <v>19</v>
      </c>
      <c r="D371" s="4">
        <v>43445</v>
      </c>
      <c r="E371" s="4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4">
        <v>43901</v>
      </c>
      <c r="N371" t="s">
        <v>24</v>
      </c>
      <c r="O371" t="s">
        <v>25</v>
      </c>
      <c r="Q371" s="4">
        <v>43852</v>
      </c>
      <c r="R371">
        <f t="shared" si="15"/>
        <v>0</v>
      </c>
      <c r="S371">
        <f t="shared" si="16"/>
        <v>0</v>
      </c>
      <c r="T371">
        <f t="shared" si="17"/>
        <v>31816.79</v>
      </c>
    </row>
    <row r="372" spans="1:20" x14ac:dyDescent="0.3">
      <c r="A372" t="s">
        <v>242</v>
      </c>
      <c r="B372" t="s">
        <v>273</v>
      </c>
      <c r="C372" t="s">
        <v>19</v>
      </c>
      <c r="D372" s="4">
        <v>43445</v>
      </c>
      <c r="E372" s="4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4">
        <v>43993</v>
      </c>
      <c r="N372" t="s">
        <v>24</v>
      </c>
      <c r="O372" t="s">
        <v>25</v>
      </c>
      <c r="Q372" s="4">
        <v>43852</v>
      </c>
      <c r="R372">
        <f t="shared" si="15"/>
        <v>0</v>
      </c>
      <c r="S372">
        <f t="shared" si="16"/>
        <v>0</v>
      </c>
      <c r="T372">
        <f t="shared" si="17"/>
        <v>31816.79</v>
      </c>
    </row>
    <row r="373" spans="1:20" x14ac:dyDescent="0.3">
      <c r="A373" t="s">
        <v>242</v>
      </c>
      <c r="B373" t="s">
        <v>273</v>
      </c>
      <c r="C373" t="s">
        <v>19</v>
      </c>
      <c r="D373" s="4">
        <v>43445</v>
      </c>
      <c r="E373" s="4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4">
        <v>44085</v>
      </c>
      <c r="N373" t="s">
        <v>24</v>
      </c>
      <c r="O373" t="s">
        <v>25</v>
      </c>
      <c r="Q373" s="4">
        <v>43852</v>
      </c>
      <c r="R373">
        <f t="shared" si="15"/>
        <v>0</v>
      </c>
      <c r="S373">
        <f t="shared" si="16"/>
        <v>0</v>
      </c>
      <c r="T373">
        <f t="shared" si="17"/>
        <v>31816.79</v>
      </c>
    </row>
    <row r="374" spans="1:20" x14ac:dyDescent="0.3">
      <c r="A374" t="s">
        <v>242</v>
      </c>
      <c r="B374" t="s">
        <v>273</v>
      </c>
      <c r="C374" t="s">
        <v>19</v>
      </c>
      <c r="D374" s="4">
        <v>43445</v>
      </c>
      <c r="E374" s="4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4">
        <v>44176</v>
      </c>
      <c r="N374" t="s">
        <v>24</v>
      </c>
      <c r="O374" t="s">
        <v>25</v>
      </c>
      <c r="Q374" s="4">
        <v>43852</v>
      </c>
      <c r="R374">
        <f t="shared" si="15"/>
        <v>0</v>
      </c>
      <c r="S374">
        <f t="shared" si="16"/>
        <v>0</v>
      </c>
      <c r="T374">
        <f t="shared" si="17"/>
        <v>31816.79</v>
      </c>
    </row>
    <row r="375" spans="1:20" x14ac:dyDescent="0.3">
      <c r="A375" t="s">
        <v>242</v>
      </c>
      <c r="B375" t="s">
        <v>273</v>
      </c>
      <c r="C375" t="s">
        <v>19</v>
      </c>
      <c r="D375" s="4">
        <v>43445</v>
      </c>
      <c r="E375" s="4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4">
        <v>43719</v>
      </c>
      <c r="N375" t="s">
        <v>24</v>
      </c>
      <c r="O375" t="s">
        <v>25</v>
      </c>
      <c r="Q375" s="4">
        <v>43852</v>
      </c>
      <c r="R375">
        <f t="shared" si="15"/>
        <v>0</v>
      </c>
      <c r="S375">
        <f t="shared" si="16"/>
        <v>0</v>
      </c>
      <c r="T375">
        <f t="shared" si="17"/>
        <v>31816.79</v>
      </c>
    </row>
    <row r="376" spans="1:20" x14ac:dyDescent="0.3">
      <c r="A376" t="s">
        <v>242</v>
      </c>
      <c r="B376" t="s">
        <v>273</v>
      </c>
      <c r="C376" t="s">
        <v>19</v>
      </c>
      <c r="D376" s="4">
        <v>43445</v>
      </c>
      <c r="E376" s="4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4">
        <v>43719</v>
      </c>
      <c r="N376" t="s">
        <v>24</v>
      </c>
      <c r="O376" t="s">
        <v>25</v>
      </c>
      <c r="Q376" s="4">
        <v>43852</v>
      </c>
      <c r="R376">
        <f t="shared" si="15"/>
        <v>0</v>
      </c>
      <c r="S376">
        <f t="shared" si="16"/>
        <v>0</v>
      </c>
      <c r="T376">
        <f t="shared" si="17"/>
        <v>31816.79</v>
      </c>
    </row>
    <row r="377" spans="1:20" x14ac:dyDescent="0.3">
      <c r="A377" t="s">
        <v>242</v>
      </c>
      <c r="B377" t="s">
        <v>273</v>
      </c>
      <c r="C377" t="s">
        <v>19</v>
      </c>
      <c r="D377" s="4">
        <v>43445</v>
      </c>
      <c r="E377" s="4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4">
        <v>43535</v>
      </c>
      <c r="N377" t="s">
        <v>24</v>
      </c>
      <c r="O377" t="s">
        <v>25</v>
      </c>
      <c r="Q377" s="4">
        <v>43852</v>
      </c>
      <c r="R377">
        <f t="shared" si="15"/>
        <v>0</v>
      </c>
      <c r="S377">
        <f t="shared" si="16"/>
        <v>0</v>
      </c>
      <c r="T377">
        <f t="shared" si="17"/>
        <v>31816.83</v>
      </c>
    </row>
    <row r="378" spans="1:20" x14ac:dyDescent="0.3">
      <c r="A378" t="s">
        <v>242</v>
      </c>
      <c r="B378" t="s">
        <v>273</v>
      </c>
      <c r="C378" t="s">
        <v>19</v>
      </c>
      <c r="D378" s="4">
        <v>43445</v>
      </c>
      <c r="E378" s="4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4">
        <v>43535</v>
      </c>
      <c r="N378" t="s">
        <v>24</v>
      </c>
      <c r="O378" t="s">
        <v>25</v>
      </c>
      <c r="Q378" s="4">
        <v>43852</v>
      </c>
      <c r="R378">
        <f t="shared" si="15"/>
        <v>0</v>
      </c>
      <c r="S378">
        <f t="shared" si="16"/>
        <v>0</v>
      </c>
      <c r="T378">
        <f t="shared" si="17"/>
        <v>31816.83</v>
      </c>
    </row>
    <row r="379" spans="1:20" x14ac:dyDescent="0.3">
      <c r="A379" t="s">
        <v>242</v>
      </c>
      <c r="B379" t="s">
        <v>273</v>
      </c>
      <c r="C379" t="s">
        <v>19</v>
      </c>
      <c r="D379" s="4">
        <v>43445</v>
      </c>
      <c r="E379" s="4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4">
        <v>43535</v>
      </c>
      <c r="N379" t="s">
        <v>24</v>
      </c>
      <c r="O379" t="s">
        <v>25</v>
      </c>
      <c r="Q379" s="4">
        <v>43852</v>
      </c>
      <c r="R379">
        <f t="shared" si="15"/>
        <v>0</v>
      </c>
      <c r="S379">
        <f t="shared" si="16"/>
        <v>0</v>
      </c>
      <c r="T379">
        <f t="shared" si="17"/>
        <v>31816.83</v>
      </c>
    </row>
    <row r="380" spans="1:20" x14ac:dyDescent="0.3">
      <c r="A380" t="s">
        <v>242</v>
      </c>
      <c r="B380" t="s">
        <v>273</v>
      </c>
      <c r="C380" t="s">
        <v>19</v>
      </c>
      <c r="D380" s="4">
        <v>43445</v>
      </c>
      <c r="E380" s="4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4">
        <v>43627</v>
      </c>
      <c r="N380" t="s">
        <v>24</v>
      </c>
      <c r="O380" t="s">
        <v>25</v>
      </c>
      <c r="Q380" s="4">
        <v>43852</v>
      </c>
      <c r="R380">
        <f t="shared" si="15"/>
        <v>0</v>
      </c>
      <c r="S380">
        <f t="shared" si="16"/>
        <v>0</v>
      </c>
      <c r="T380">
        <f t="shared" si="17"/>
        <v>31816.83</v>
      </c>
    </row>
    <row r="381" spans="1:20" x14ac:dyDescent="0.3">
      <c r="A381" t="s">
        <v>242</v>
      </c>
      <c r="B381" t="s">
        <v>273</v>
      </c>
      <c r="C381" t="s">
        <v>19</v>
      </c>
      <c r="D381" s="4">
        <v>43445</v>
      </c>
      <c r="E381" s="4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4">
        <v>43627</v>
      </c>
      <c r="N381" t="s">
        <v>24</v>
      </c>
      <c r="O381" t="s">
        <v>25</v>
      </c>
      <c r="Q381" s="4">
        <v>43852</v>
      </c>
      <c r="R381">
        <f t="shared" si="15"/>
        <v>0</v>
      </c>
      <c r="S381">
        <f t="shared" si="16"/>
        <v>0</v>
      </c>
      <c r="T381">
        <f t="shared" si="17"/>
        <v>31816.83</v>
      </c>
    </row>
    <row r="382" spans="1:20" x14ac:dyDescent="0.3">
      <c r="A382" t="s">
        <v>242</v>
      </c>
      <c r="B382" t="s">
        <v>273</v>
      </c>
      <c r="C382" t="s">
        <v>19</v>
      </c>
      <c r="D382" s="4">
        <v>43445</v>
      </c>
      <c r="E382" s="4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4">
        <v>43445</v>
      </c>
      <c r="N382" t="s">
        <v>24</v>
      </c>
      <c r="O382" t="s">
        <v>25</v>
      </c>
      <c r="Q382" s="4">
        <v>43852</v>
      </c>
      <c r="R382">
        <f t="shared" si="15"/>
        <v>0</v>
      </c>
      <c r="S382">
        <f t="shared" si="16"/>
        <v>0</v>
      </c>
      <c r="T382">
        <f t="shared" si="17"/>
        <v>46888.34</v>
      </c>
    </row>
    <row r="383" spans="1:20" x14ac:dyDescent="0.3">
      <c r="A383" t="s">
        <v>242</v>
      </c>
      <c r="B383" t="s">
        <v>273</v>
      </c>
      <c r="C383" t="s">
        <v>19</v>
      </c>
      <c r="D383" s="4">
        <v>43445</v>
      </c>
      <c r="E383" s="4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4">
        <v>43445</v>
      </c>
      <c r="N383" t="s">
        <v>24</v>
      </c>
      <c r="O383" t="s">
        <v>25</v>
      </c>
      <c r="Q383" s="4">
        <v>43852</v>
      </c>
      <c r="R383">
        <f t="shared" si="15"/>
        <v>0</v>
      </c>
      <c r="S383">
        <f t="shared" si="16"/>
        <v>0</v>
      </c>
      <c r="T383">
        <f t="shared" si="17"/>
        <v>46888.34</v>
      </c>
    </row>
    <row r="384" spans="1:20" x14ac:dyDescent="0.3">
      <c r="A384" t="s">
        <v>242</v>
      </c>
      <c r="B384" t="s">
        <v>273</v>
      </c>
      <c r="C384" t="s">
        <v>19</v>
      </c>
      <c r="D384" s="4">
        <v>43445</v>
      </c>
      <c r="E384" s="4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4">
        <v>43445</v>
      </c>
      <c r="N384" t="s">
        <v>24</v>
      </c>
      <c r="O384" t="s">
        <v>25</v>
      </c>
      <c r="Q384" s="4">
        <v>43852</v>
      </c>
      <c r="R384">
        <f t="shared" si="15"/>
        <v>0</v>
      </c>
      <c r="S384">
        <f t="shared" si="16"/>
        <v>0</v>
      </c>
      <c r="T384">
        <f t="shared" si="17"/>
        <v>46888.34</v>
      </c>
    </row>
    <row r="385" spans="1:20" x14ac:dyDescent="0.3">
      <c r="A385" t="s">
        <v>242</v>
      </c>
      <c r="B385" t="s">
        <v>273</v>
      </c>
      <c r="C385" t="s">
        <v>19</v>
      </c>
      <c r="D385" s="4">
        <v>43445</v>
      </c>
      <c r="E385" s="4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4">
        <v>43445</v>
      </c>
      <c r="N385" t="s">
        <v>24</v>
      </c>
      <c r="O385" t="s">
        <v>25</v>
      </c>
      <c r="Q385" s="4">
        <v>43852</v>
      </c>
      <c r="R385">
        <f t="shared" si="15"/>
        <v>0</v>
      </c>
      <c r="S385">
        <f t="shared" si="16"/>
        <v>0</v>
      </c>
      <c r="T385">
        <f t="shared" si="17"/>
        <v>46888.34</v>
      </c>
    </row>
    <row r="386" spans="1:20" x14ac:dyDescent="0.3">
      <c r="A386" t="s">
        <v>242</v>
      </c>
      <c r="B386" t="s">
        <v>274</v>
      </c>
      <c r="C386" t="s">
        <v>19</v>
      </c>
      <c r="D386" s="4">
        <v>43295</v>
      </c>
      <c r="E386" s="4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4">
        <v>43752</v>
      </c>
      <c r="N386" t="s">
        <v>24</v>
      </c>
      <c r="O386" t="s">
        <v>25</v>
      </c>
      <c r="Q386" s="4">
        <v>43852</v>
      </c>
      <c r="R386">
        <f t="shared" si="15"/>
        <v>0</v>
      </c>
      <c r="S386">
        <f t="shared" si="16"/>
        <v>0</v>
      </c>
      <c r="T386">
        <f t="shared" si="17"/>
        <v>5712.04</v>
      </c>
    </row>
    <row r="387" spans="1:20" x14ac:dyDescent="0.3">
      <c r="A387" t="s">
        <v>242</v>
      </c>
      <c r="B387" t="s">
        <v>274</v>
      </c>
      <c r="C387" t="s">
        <v>19</v>
      </c>
      <c r="D387" s="4">
        <v>43295</v>
      </c>
      <c r="E387" s="4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4">
        <v>43844</v>
      </c>
      <c r="N387" t="s">
        <v>24</v>
      </c>
      <c r="O387" t="s">
        <v>25</v>
      </c>
      <c r="Q387" s="4">
        <v>43852</v>
      </c>
      <c r="R387">
        <f t="shared" ref="R387:R450" si="18">IF(K387="Renewal",L387,0)</f>
        <v>0</v>
      </c>
      <c r="S387">
        <f t="shared" ref="S387:S450" si="19">IF(K387="New",L387,0)</f>
        <v>0</v>
      </c>
      <c r="T387">
        <f t="shared" ref="T387:T450" si="20">IF(K387="Cross sell",L387,0)</f>
        <v>5712.04</v>
      </c>
    </row>
    <row r="388" spans="1:20" x14ac:dyDescent="0.3">
      <c r="A388" t="s">
        <v>242</v>
      </c>
      <c r="B388" t="s">
        <v>274</v>
      </c>
      <c r="C388" t="s">
        <v>19</v>
      </c>
      <c r="D388" s="4">
        <v>43295</v>
      </c>
      <c r="E388" s="4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4">
        <v>43935</v>
      </c>
      <c r="N388" t="s">
        <v>24</v>
      </c>
      <c r="O388" t="s">
        <v>25</v>
      </c>
      <c r="Q388" s="4">
        <v>43852</v>
      </c>
      <c r="R388">
        <f t="shared" si="18"/>
        <v>0</v>
      </c>
      <c r="S388">
        <f t="shared" si="19"/>
        <v>0</v>
      </c>
      <c r="T388">
        <f t="shared" si="20"/>
        <v>5712.04</v>
      </c>
    </row>
    <row r="389" spans="1:20" x14ac:dyDescent="0.3">
      <c r="A389" t="s">
        <v>242</v>
      </c>
      <c r="B389" t="s">
        <v>274</v>
      </c>
      <c r="C389" t="s">
        <v>19</v>
      </c>
      <c r="D389" s="4">
        <v>43295</v>
      </c>
      <c r="E389" s="4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4">
        <v>44026</v>
      </c>
      <c r="N389" t="s">
        <v>24</v>
      </c>
      <c r="O389" t="s">
        <v>25</v>
      </c>
      <c r="Q389" s="4">
        <v>43852</v>
      </c>
      <c r="R389">
        <f t="shared" si="18"/>
        <v>0</v>
      </c>
      <c r="S389">
        <f t="shared" si="19"/>
        <v>0</v>
      </c>
      <c r="T389">
        <f t="shared" si="20"/>
        <v>5712.04</v>
      </c>
    </row>
    <row r="390" spans="1:20" x14ac:dyDescent="0.3">
      <c r="A390" t="s">
        <v>242</v>
      </c>
      <c r="B390" t="s">
        <v>274</v>
      </c>
      <c r="C390" t="s">
        <v>19</v>
      </c>
      <c r="D390" s="4">
        <v>43295</v>
      </c>
      <c r="E390" s="4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4">
        <v>44118</v>
      </c>
      <c r="N390" t="s">
        <v>24</v>
      </c>
      <c r="O390" t="s">
        <v>25</v>
      </c>
      <c r="Q390" s="4">
        <v>43852</v>
      </c>
      <c r="R390">
        <f t="shared" si="18"/>
        <v>0</v>
      </c>
      <c r="S390">
        <f t="shared" si="19"/>
        <v>0</v>
      </c>
      <c r="T390">
        <f t="shared" si="20"/>
        <v>5712.04</v>
      </c>
    </row>
    <row r="391" spans="1:20" x14ac:dyDescent="0.3">
      <c r="A391" t="s">
        <v>242</v>
      </c>
      <c r="B391" t="s">
        <v>274</v>
      </c>
      <c r="C391" t="s">
        <v>19</v>
      </c>
      <c r="D391" s="4">
        <v>43295</v>
      </c>
      <c r="E391" s="4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4">
        <v>44210</v>
      </c>
      <c r="N391" t="s">
        <v>24</v>
      </c>
      <c r="O391" t="s">
        <v>25</v>
      </c>
      <c r="Q391" s="4">
        <v>43852</v>
      </c>
      <c r="R391">
        <f t="shared" si="18"/>
        <v>0</v>
      </c>
      <c r="S391">
        <f t="shared" si="19"/>
        <v>0</v>
      </c>
      <c r="T391">
        <f t="shared" si="20"/>
        <v>5712.04</v>
      </c>
    </row>
    <row r="392" spans="1:20" x14ac:dyDescent="0.3">
      <c r="A392" t="s">
        <v>242</v>
      </c>
      <c r="B392" t="s">
        <v>274</v>
      </c>
      <c r="C392" t="s">
        <v>19</v>
      </c>
      <c r="D392" s="4">
        <v>43295</v>
      </c>
      <c r="E392" s="4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4">
        <v>44300</v>
      </c>
      <c r="N392" t="s">
        <v>24</v>
      </c>
      <c r="O392" t="s">
        <v>25</v>
      </c>
      <c r="Q392" s="4">
        <v>43852</v>
      </c>
      <c r="R392">
        <f t="shared" si="18"/>
        <v>0</v>
      </c>
      <c r="S392">
        <f t="shared" si="19"/>
        <v>0</v>
      </c>
      <c r="T392">
        <f t="shared" si="20"/>
        <v>5712.04</v>
      </c>
    </row>
    <row r="393" spans="1:20" x14ac:dyDescent="0.3">
      <c r="A393" t="s">
        <v>242</v>
      </c>
      <c r="B393" t="s">
        <v>274</v>
      </c>
      <c r="C393" t="s">
        <v>19</v>
      </c>
      <c r="D393" s="4">
        <v>43295</v>
      </c>
      <c r="E393" s="4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4">
        <v>44391</v>
      </c>
      <c r="N393" t="s">
        <v>24</v>
      </c>
      <c r="O393" t="s">
        <v>25</v>
      </c>
      <c r="Q393" s="4">
        <v>43852</v>
      </c>
      <c r="R393">
        <f t="shared" si="18"/>
        <v>0</v>
      </c>
      <c r="S393">
        <f t="shared" si="19"/>
        <v>0</v>
      </c>
      <c r="T393">
        <f t="shared" si="20"/>
        <v>5712.04</v>
      </c>
    </row>
    <row r="394" spans="1:20" x14ac:dyDescent="0.3">
      <c r="A394" t="s">
        <v>242</v>
      </c>
      <c r="B394" t="s">
        <v>274</v>
      </c>
      <c r="C394" t="s">
        <v>19</v>
      </c>
      <c r="D394" s="4">
        <v>43295</v>
      </c>
      <c r="E394" s="4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4">
        <v>44391</v>
      </c>
      <c r="N394" t="s">
        <v>24</v>
      </c>
      <c r="O394" t="s">
        <v>25</v>
      </c>
      <c r="Q394" s="4">
        <v>43852</v>
      </c>
      <c r="R394">
        <f t="shared" si="18"/>
        <v>0</v>
      </c>
      <c r="S394">
        <f t="shared" si="19"/>
        <v>0</v>
      </c>
      <c r="T394">
        <f t="shared" si="20"/>
        <v>5712.04</v>
      </c>
    </row>
    <row r="395" spans="1:20" x14ac:dyDescent="0.3">
      <c r="A395" t="s">
        <v>242</v>
      </c>
      <c r="B395" t="s">
        <v>274</v>
      </c>
      <c r="C395" t="s">
        <v>19</v>
      </c>
      <c r="D395" s="4">
        <v>43295</v>
      </c>
      <c r="E395" s="4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4">
        <v>44391</v>
      </c>
      <c r="N395" t="s">
        <v>24</v>
      </c>
      <c r="O395" t="s">
        <v>25</v>
      </c>
      <c r="Q395" s="4">
        <v>43852</v>
      </c>
      <c r="R395">
        <f t="shared" si="18"/>
        <v>0</v>
      </c>
      <c r="S395">
        <f t="shared" si="19"/>
        <v>0</v>
      </c>
      <c r="T395">
        <f t="shared" si="20"/>
        <v>5712.04</v>
      </c>
    </row>
    <row r="396" spans="1:20" x14ac:dyDescent="0.3">
      <c r="A396" t="s">
        <v>242</v>
      </c>
      <c r="B396" t="s">
        <v>274</v>
      </c>
      <c r="C396" t="s">
        <v>19</v>
      </c>
      <c r="D396" s="4">
        <v>43295</v>
      </c>
      <c r="E396" s="4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4">
        <v>44391</v>
      </c>
      <c r="N396" t="s">
        <v>24</v>
      </c>
      <c r="O396" t="s">
        <v>25</v>
      </c>
      <c r="Q396" s="4">
        <v>43852</v>
      </c>
      <c r="R396">
        <f t="shared" si="18"/>
        <v>0</v>
      </c>
      <c r="S396">
        <f t="shared" si="19"/>
        <v>0</v>
      </c>
      <c r="T396">
        <f t="shared" si="20"/>
        <v>5712.04</v>
      </c>
    </row>
    <row r="397" spans="1:20" x14ac:dyDescent="0.3">
      <c r="A397" t="s">
        <v>242</v>
      </c>
      <c r="B397" t="s">
        <v>274</v>
      </c>
      <c r="C397" t="s">
        <v>19</v>
      </c>
      <c r="D397" s="4">
        <v>43295</v>
      </c>
      <c r="E397" s="4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4">
        <v>43387</v>
      </c>
      <c r="N397" t="s">
        <v>24</v>
      </c>
      <c r="O397" t="s">
        <v>25</v>
      </c>
      <c r="Q397" s="4">
        <v>43852</v>
      </c>
      <c r="R397">
        <f t="shared" si="18"/>
        <v>0</v>
      </c>
      <c r="S397">
        <f t="shared" si="19"/>
        <v>0</v>
      </c>
      <c r="T397">
        <f t="shared" si="20"/>
        <v>5712.04</v>
      </c>
    </row>
    <row r="398" spans="1:20" x14ac:dyDescent="0.3">
      <c r="A398" t="s">
        <v>242</v>
      </c>
      <c r="B398" t="s">
        <v>274</v>
      </c>
      <c r="C398" t="s">
        <v>19</v>
      </c>
      <c r="D398" s="4">
        <v>43295</v>
      </c>
      <c r="E398" s="4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4">
        <v>43479</v>
      </c>
      <c r="N398" t="s">
        <v>24</v>
      </c>
      <c r="O398" t="s">
        <v>25</v>
      </c>
      <c r="Q398" s="4">
        <v>43852</v>
      </c>
      <c r="R398">
        <f t="shared" si="18"/>
        <v>0</v>
      </c>
      <c r="S398">
        <f t="shared" si="19"/>
        <v>0</v>
      </c>
      <c r="T398">
        <f t="shared" si="20"/>
        <v>5712.04</v>
      </c>
    </row>
    <row r="399" spans="1:20" x14ac:dyDescent="0.3">
      <c r="A399" t="s">
        <v>242</v>
      </c>
      <c r="B399" t="s">
        <v>274</v>
      </c>
      <c r="C399" t="s">
        <v>19</v>
      </c>
      <c r="D399" s="4">
        <v>43295</v>
      </c>
      <c r="E399" s="4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4">
        <v>43569</v>
      </c>
      <c r="N399" t="s">
        <v>24</v>
      </c>
      <c r="O399" t="s">
        <v>25</v>
      </c>
      <c r="Q399" s="4">
        <v>43852</v>
      </c>
      <c r="R399">
        <f t="shared" si="18"/>
        <v>0</v>
      </c>
      <c r="S399">
        <f t="shared" si="19"/>
        <v>0</v>
      </c>
      <c r="T399">
        <f t="shared" si="20"/>
        <v>5712.04</v>
      </c>
    </row>
    <row r="400" spans="1:20" x14ac:dyDescent="0.3">
      <c r="A400" t="s">
        <v>242</v>
      </c>
      <c r="B400" t="s">
        <v>274</v>
      </c>
      <c r="C400" t="s">
        <v>19</v>
      </c>
      <c r="D400" s="4">
        <v>43295</v>
      </c>
      <c r="E400" s="4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4">
        <v>43660</v>
      </c>
      <c r="N400" t="s">
        <v>24</v>
      </c>
      <c r="O400" t="s">
        <v>25</v>
      </c>
      <c r="Q400" s="4">
        <v>43852</v>
      </c>
      <c r="R400">
        <f t="shared" si="18"/>
        <v>0</v>
      </c>
      <c r="S400">
        <f t="shared" si="19"/>
        <v>0</v>
      </c>
      <c r="T400">
        <f t="shared" si="20"/>
        <v>5712.04</v>
      </c>
    </row>
    <row r="401" spans="1:20" x14ac:dyDescent="0.3">
      <c r="A401" t="s">
        <v>242</v>
      </c>
      <c r="B401" t="s">
        <v>274</v>
      </c>
      <c r="C401" t="s">
        <v>19</v>
      </c>
      <c r="D401" s="4">
        <v>43295</v>
      </c>
      <c r="E401" s="4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4">
        <v>43295</v>
      </c>
      <c r="N401" t="s">
        <v>24</v>
      </c>
      <c r="O401" t="s">
        <v>25</v>
      </c>
      <c r="Q401" s="4">
        <v>43852</v>
      </c>
      <c r="R401">
        <f t="shared" si="18"/>
        <v>0</v>
      </c>
      <c r="S401">
        <f t="shared" si="19"/>
        <v>0</v>
      </c>
      <c r="T401">
        <f t="shared" si="20"/>
        <v>15832.08</v>
      </c>
    </row>
    <row r="402" spans="1:20" x14ac:dyDescent="0.3">
      <c r="A402" t="s">
        <v>242</v>
      </c>
      <c r="B402" t="s">
        <v>275</v>
      </c>
      <c r="C402" t="s">
        <v>19</v>
      </c>
      <c r="D402" s="4">
        <v>43295</v>
      </c>
      <c r="E402" s="4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4">
        <v>44391</v>
      </c>
      <c r="N402" t="s">
        <v>24</v>
      </c>
      <c r="O402" t="s">
        <v>25</v>
      </c>
      <c r="Q402" s="4">
        <v>43852</v>
      </c>
      <c r="R402">
        <f t="shared" si="18"/>
        <v>0</v>
      </c>
      <c r="S402">
        <f t="shared" si="19"/>
        <v>0</v>
      </c>
      <c r="T402">
        <f t="shared" si="20"/>
        <v>11198.33</v>
      </c>
    </row>
    <row r="403" spans="1:20" x14ac:dyDescent="0.3">
      <c r="A403" t="s">
        <v>242</v>
      </c>
      <c r="B403" t="s">
        <v>275</v>
      </c>
      <c r="C403" t="s">
        <v>19</v>
      </c>
      <c r="D403" s="4">
        <v>43295</v>
      </c>
      <c r="E403" s="4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4">
        <v>43844</v>
      </c>
      <c r="N403" t="s">
        <v>24</v>
      </c>
      <c r="O403" t="s">
        <v>25</v>
      </c>
      <c r="Q403" s="4">
        <v>43852</v>
      </c>
      <c r="R403">
        <f t="shared" si="18"/>
        <v>0</v>
      </c>
      <c r="S403">
        <f t="shared" si="19"/>
        <v>0</v>
      </c>
      <c r="T403">
        <f t="shared" si="20"/>
        <v>11279.55</v>
      </c>
    </row>
    <row r="404" spans="1:20" x14ac:dyDescent="0.3">
      <c r="A404" t="s">
        <v>242</v>
      </c>
      <c r="B404" t="s">
        <v>275</v>
      </c>
      <c r="C404" t="s">
        <v>19</v>
      </c>
      <c r="D404" s="4">
        <v>43295</v>
      </c>
      <c r="E404" s="4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4">
        <v>43935</v>
      </c>
      <c r="N404" t="s">
        <v>24</v>
      </c>
      <c r="O404" t="s">
        <v>25</v>
      </c>
      <c r="Q404" s="4">
        <v>43852</v>
      </c>
      <c r="R404">
        <f t="shared" si="18"/>
        <v>0</v>
      </c>
      <c r="S404">
        <f t="shared" si="19"/>
        <v>0</v>
      </c>
      <c r="T404">
        <f t="shared" si="20"/>
        <v>11279.55</v>
      </c>
    </row>
    <row r="405" spans="1:20" x14ac:dyDescent="0.3">
      <c r="A405" t="s">
        <v>242</v>
      </c>
      <c r="B405" t="s">
        <v>275</v>
      </c>
      <c r="C405" t="s">
        <v>19</v>
      </c>
      <c r="D405" s="4">
        <v>43295</v>
      </c>
      <c r="E405" s="4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4">
        <v>44026</v>
      </c>
      <c r="N405" t="s">
        <v>24</v>
      </c>
      <c r="O405" t="s">
        <v>25</v>
      </c>
      <c r="Q405" s="4">
        <v>43852</v>
      </c>
      <c r="R405">
        <f t="shared" si="18"/>
        <v>0</v>
      </c>
      <c r="S405">
        <f t="shared" si="19"/>
        <v>0</v>
      </c>
      <c r="T405">
        <f t="shared" si="20"/>
        <v>11279.55</v>
      </c>
    </row>
    <row r="406" spans="1:20" x14ac:dyDescent="0.3">
      <c r="A406" t="s">
        <v>242</v>
      </c>
      <c r="B406" t="s">
        <v>275</v>
      </c>
      <c r="C406" t="s">
        <v>19</v>
      </c>
      <c r="D406" s="4">
        <v>43295</v>
      </c>
      <c r="E406" s="4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4">
        <v>44118</v>
      </c>
      <c r="N406" t="s">
        <v>24</v>
      </c>
      <c r="O406" t="s">
        <v>25</v>
      </c>
      <c r="Q406" s="4">
        <v>43852</v>
      </c>
      <c r="R406">
        <f t="shared" si="18"/>
        <v>0</v>
      </c>
      <c r="S406">
        <f t="shared" si="19"/>
        <v>0</v>
      </c>
      <c r="T406">
        <f t="shared" si="20"/>
        <v>11279.55</v>
      </c>
    </row>
    <row r="407" spans="1:20" x14ac:dyDescent="0.3">
      <c r="A407" t="s">
        <v>242</v>
      </c>
      <c r="B407" t="s">
        <v>275</v>
      </c>
      <c r="C407" t="s">
        <v>19</v>
      </c>
      <c r="D407" s="4">
        <v>43295</v>
      </c>
      <c r="E407" s="4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4">
        <v>44210</v>
      </c>
      <c r="N407" t="s">
        <v>24</v>
      </c>
      <c r="O407" t="s">
        <v>25</v>
      </c>
      <c r="Q407" s="4">
        <v>43852</v>
      </c>
      <c r="R407">
        <f t="shared" si="18"/>
        <v>0</v>
      </c>
      <c r="S407">
        <f t="shared" si="19"/>
        <v>0</v>
      </c>
      <c r="T407">
        <f t="shared" si="20"/>
        <v>11279.55</v>
      </c>
    </row>
    <row r="408" spans="1:20" x14ac:dyDescent="0.3">
      <c r="A408" t="s">
        <v>242</v>
      </c>
      <c r="B408" t="s">
        <v>275</v>
      </c>
      <c r="C408" t="s">
        <v>19</v>
      </c>
      <c r="D408" s="4">
        <v>43295</v>
      </c>
      <c r="E408" s="4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4">
        <v>44300</v>
      </c>
      <c r="N408" t="s">
        <v>24</v>
      </c>
      <c r="O408" t="s">
        <v>25</v>
      </c>
      <c r="Q408" s="4">
        <v>43852</v>
      </c>
      <c r="R408">
        <f t="shared" si="18"/>
        <v>0</v>
      </c>
      <c r="S408">
        <f t="shared" si="19"/>
        <v>0</v>
      </c>
      <c r="T408">
        <f t="shared" si="20"/>
        <v>11279.55</v>
      </c>
    </row>
    <row r="409" spans="1:20" x14ac:dyDescent="0.3">
      <c r="A409" t="s">
        <v>242</v>
      </c>
      <c r="B409" t="s">
        <v>275</v>
      </c>
      <c r="C409" t="s">
        <v>19</v>
      </c>
      <c r="D409" s="4">
        <v>43295</v>
      </c>
      <c r="E409" s="4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4">
        <v>43387</v>
      </c>
      <c r="N409" t="s">
        <v>24</v>
      </c>
      <c r="O409" t="s">
        <v>25</v>
      </c>
      <c r="Q409" s="4">
        <v>43852</v>
      </c>
      <c r="R409">
        <f t="shared" si="18"/>
        <v>0</v>
      </c>
      <c r="S409">
        <f t="shared" si="19"/>
        <v>0</v>
      </c>
      <c r="T409">
        <f t="shared" si="20"/>
        <v>11279.55</v>
      </c>
    </row>
    <row r="410" spans="1:20" x14ac:dyDescent="0.3">
      <c r="A410" t="s">
        <v>242</v>
      </c>
      <c r="B410" t="s">
        <v>275</v>
      </c>
      <c r="C410" t="s">
        <v>19</v>
      </c>
      <c r="D410" s="4">
        <v>43295</v>
      </c>
      <c r="E410" s="4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4">
        <v>43479</v>
      </c>
      <c r="N410" t="s">
        <v>24</v>
      </c>
      <c r="O410" t="s">
        <v>25</v>
      </c>
      <c r="Q410" s="4">
        <v>43852</v>
      </c>
      <c r="R410">
        <f t="shared" si="18"/>
        <v>0</v>
      </c>
      <c r="S410">
        <f t="shared" si="19"/>
        <v>0</v>
      </c>
      <c r="T410">
        <f t="shared" si="20"/>
        <v>11279.55</v>
      </c>
    </row>
    <row r="411" spans="1:20" x14ac:dyDescent="0.3">
      <c r="A411" t="s">
        <v>242</v>
      </c>
      <c r="B411" t="s">
        <v>275</v>
      </c>
      <c r="C411" t="s">
        <v>19</v>
      </c>
      <c r="D411" s="4">
        <v>43295</v>
      </c>
      <c r="E411" s="4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4">
        <v>43569</v>
      </c>
      <c r="N411" t="s">
        <v>24</v>
      </c>
      <c r="O411" t="s">
        <v>25</v>
      </c>
      <c r="Q411" s="4">
        <v>43852</v>
      </c>
      <c r="R411">
        <f t="shared" si="18"/>
        <v>0</v>
      </c>
      <c r="S411">
        <f t="shared" si="19"/>
        <v>0</v>
      </c>
      <c r="T411">
        <f t="shared" si="20"/>
        <v>11279.55</v>
      </c>
    </row>
    <row r="412" spans="1:20" x14ac:dyDescent="0.3">
      <c r="A412" t="s">
        <v>242</v>
      </c>
      <c r="B412" t="s">
        <v>275</v>
      </c>
      <c r="C412" t="s">
        <v>19</v>
      </c>
      <c r="D412" s="4">
        <v>43295</v>
      </c>
      <c r="E412" s="4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4">
        <v>43660</v>
      </c>
      <c r="N412" t="s">
        <v>24</v>
      </c>
      <c r="O412" t="s">
        <v>25</v>
      </c>
      <c r="Q412" s="4">
        <v>43852</v>
      </c>
      <c r="R412">
        <f t="shared" si="18"/>
        <v>0</v>
      </c>
      <c r="S412">
        <f t="shared" si="19"/>
        <v>0</v>
      </c>
      <c r="T412">
        <f t="shared" si="20"/>
        <v>11279.55</v>
      </c>
    </row>
    <row r="413" spans="1:20" x14ac:dyDescent="0.3">
      <c r="A413" t="s">
        <v>242</v>
      </c>
      <c r="B413" t="s">
        <v>275</v>
      </c>
      <c r="C413" t="s">
        <v>19</v>
      </c>
      <c r="D413" s="4">
        <v>43295</v>
      </c>
      <c r="E413" s="4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4">
        <v>43752</v>
      </c>
      <c r="N413" t="s">
        <v>24</v>
      </c>
      <c r="O413" t="s">
        <v>25</v>
      </c>
      <c r="Q413" s="4">
        <v>43852</v>
      </c>
      <c r="R413">
        <f t="shared" si="18"/>
        <v>0</v>
      </c>
      <c r="S413">
        <f t="shared" si="19"/>
        <v>0</v>
      </c>
      <c r="T413">
        <f t="shared" si="20"/>
        <v>11279.55</v>
      </c>
    </row>
    <row r="414" spans="1:20" x14ac:dyDescent="0.3">
      <c r="A414" t="s">
        <v>242</v>
      </c>
      <c r="B414" t="s">
        <v>275</v>
      </c>
      <c r="C414" t="s">
        <v>19</v>
      </c>
      <c r="D414" s="4">
        <v>43295</v>
      </c>
      <c r="E414" s="4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4">
        <v>43295</v>
      </c>
      <c r="N414" t="s">
        <v>24</v>
      </c>
      <c r="O414" t="s">
        <v>25</v>
      </c>
      <c r="Q414" s="4">
        <v>43852</v>
      </c>
      <c r="R414">
        <f t="shared" si="18"/>
        <v>0</v>
      </c>
      <c r="S414">
        <f t="shared" si="19"/>
        <v>0</v>
      </c>
      <c r="T414">
        <f t="shared" si="20"/>
        <v>27256.2</v>
      </c>
    </row>
    <row r="415" spans="1:20" x14ac:dyDescent="0.3">
      <c r="A415" t="s">
        <v>242</v>
      </c>
      <c r="B415" t="s">
        <v>276</v>
      </c>
      <c r="C415" t="s">
        <v>19</v>
      </c>
      <c r="D415" s="4">
        <v>43448</v>
      </c>
      <c r="E415" s="4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4">
        <v>44179</v>
      </c>
      <c r="N415" t="s">
        <v>24</v>
      </c>
      <c r="O415" t="s">
        <v>25</v>
      </c>
      <c r="Q415" s="4">
        <v>43852</v>
      </c>
      <c r="R415">
        <f t="shared" si="18"/>
        <v>0</v>
      </c>
      <c r="S415">
        <f t="shared" si="19"/>
        <v>0</v>
      </c>
      <c r="T415">
        <f t="shared" si="20"/>
        <v>2426.0300000000002</v>
      </c>
    </row>
    <row r="416" spans="1:20" x14ac:dyDescent="0.3">
      <c r="A416" t="s">
        <v>242</v>
      </c>
      <c r="B416" t="s">
        <v>276</v>
      </c>
      <c r="C416" t="s">
        <v>19</v>
      </c>
      <c r="D416" s="4">
        <v>43448</v>
      </c>
      <c r="E416" s="4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4">
        <v>43813</v>
      </c>
      <c r="N416" t="s">
        <v>24</v>
      </c>
      <c r="O416" t="s">
        <v>25</v>
      </c>
      <c r="Q416" s="4">
        <v>43852</v>
      </c>
      <c r="R416">
        <f t="shared" si="18"/>
        <v>0</v>
      </c>
      <c r="S416">
        <f t="shared" si="19"/>
        <v>0</v>
      </c>
      <c r="T416">
        <f t="shared" si="20"/>
        <v>2426.06</v>
      </c>
    </row>
    <row r="417" spans="1:20" x14ac:dyDescent="0.3">
      <c r="A417" t="s">
        <v>242</v>
      </c>
      <c r="B417" t="s">
        <v>276</v>
      </c>
      <c r="C417" t="s">
        <v>19</v>
      </c>
      <c r="D417" s="4">
        <v>43448</v>
      </c>
      <c r="E417" s="4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4">
        <v>43904</v>
      </c>
      <c r="N417" t="s">
        <v>24</v>
      </c>
      <c r="O417" t="s">
        <v>25</v>
      </c>
      <c r="Q417" s="4">
        <v>43852</v>
      </c>
      <c r="R417">
        <f t="shared" si="18"/>
        <v>0</v>
      </c>
      <c r="S417">
        <f t="shared" si="19"/>
        <v>0</v>
      </c>
      <c r="T417">
        <f t="shared" si="20"/>
        <v>2426.06</v>
      </c>
    </row>
    <row r="418" spans="1:20" x14ac:dyDescent="0.3">
      <c r="A418" t="s">
        <v>242</v>
      </c>
      <c r="B418" t="s">
        <v>276</v>
      </c>
      <c r="C418" t="s">
        <v>19</v>
      </c>
      <c r="D418" s="4">
        <v>43448</v>
      </c>
      <c r="E418" s="4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4">
        <v>43996</v>
      </c>
      <c r="N418" t="s">
        <v>24</v>
      </c>
      <c r="O418" t="s">
        <v>25</v>
      </c>
      <c r="Q418" s="4">
        <v>43852</v>
      </c>
      <c r="R418">
        <f t="shared" si="18"/>
        <v>0</v>
      </c>
      <c r="S418">
        <f t="shared" si="19"/>
        <v>0</v>
      </c>
      <c r="T418">
        <f t="shared" si="20"/>
        <v>2426.06</v>
      </c>
    </row>
    <row r="419" spans="1:20" x14ac:dyDescent="0.3">
      <c r="A419" t="s">
        <v>242</v>
      </c>
      <c r="B419" t="s">
        <v>276</v>
      </c>
      <c r="C419" t="s">
        <v>19</v>
      </c>
      <c r="D419" s="4">
        <v>43448</v>
      </c>
      <c r="E419" s="4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4">
        <v>44088</v>
      </c>
      <c r="N419" t="s">
        <v>24</v>
      </c>
      <c r="O419" t="s">
        <v>25</v>
      </c>
      <c r="Q419" s="4">
        <v>43852</v>
      </c>
      <c r="R419">
        <f t="shared" si="18"/>
        <v>0</v>
      </c>
      <c r="S419">
        <f t="shared" si="19"/>
        <v>0</v>
      </c>
      <c r="T419">
        <f t="shared" si="20"/>
        <v>2426.06</v>
      </c>
    </row>
    <row r="420" spans="1:20" x14ac:dyDescent="0.3">
      <c r="A420" t="s">
        <v>242</v>
      </c>
      <c r="B420" t="s">
        <v>276</v>
      </c>
      <c r="C420" t="s">
        <v>19</v>
      </c>
      <c r="D420" s="4">
        <v>43448</v>
      </c>
      <c r="E420" s="4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4">
        <v>43538</v>
      </c>
      <c r="N420" t="s">
        <v>24</v>
      </c>
      <c r="O420" t="s">
        <v>25</v>
      </c>
      <c r="Q420" s="4">
        <v>43852</v>
      </c>
      <c r="R420">
        <f t="shared" si="18"/>
        <v>0</v>
      </c>
      <c r="S420">
        <f t="shared" si="19"/>
        <v>0</v>
      </c>
      <c r="T420">
        <f t="shared" si="20"/>
        <v>2426.06</v>
      </c>
    </row>
    <row r="421" spans="1:20" x14ac:dyDescent="0.3">
      <c r="A421" t="s">
        <v>242</v>
      </c>
      <c r="B421" t="s">
        <v>276</v>
      </c>
      <c r="C421" t="s">
        <v>19</v>
      </c>
      <c r="D421" s="4">
        <v>43448</v>
      </c>
      <c r="E421" s="4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4">
        <v>43630</v>
      </c>
      <c r="N421" t="s">
        <v>24</v>
      </c>
      <c r="O421" t="s">
        <v>25</v>
      </c>
      <c r="Q421" s="4">
        <v>43852</v>
      </c>
      <c r="R421">
        <f t="shared" si="18"/>
        <v>0</v>
      </c>
      <c r="S421">
        <f t="shared" si="19"/>
        <v>0</v>
      </c>
      <c r="T421">
        <f t="shared" si="20"/>
        <v>2426.06</v>
      </c>
    </row>
    <row r="422" spans="1:20" x14ac:dyDescent="0.3">
      <c r="A422" t="s">
        <v>242</v>
      </c>
      <c r="B422" t="s">
        <v>276</v>
      </c>
      <c r="C422" t="s">
        <v>19</v>
      </c>
      <c r="D422" s="4">
        <v>43448</v>
      </c>
      <c r="E422" s="4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4">
        <v>43722</v>
      </c>
      <c r="N422" t="s">
        <v>24</v>
      </c>
      <c r="O422" t="s">
        <v>25</v>
      </c>
      <c r="Q422" s="4">
        <v>43852</v>
      </c>
      <c r="R422">
        <f t="shared" si="18"/>
        <v>0</v>
      </c>
      <c r="S422">
        <f t="shared" si="19"/>
        <v>0</v>
      </c>
      <c r="T422">
        <f t="shared" si="20"/>
        <v>2426.06</v>
      </c>
    </row>
    <row r="423" spans="1:20" x14ac:dyDescent="0.3">
      <c r="A423" t="s">
        <v>242</v>
      </c>
      <c r="B423" t="s">
        <v>276</v>
      </c>
      <c r="C423" t="s">
        <v>19</v>
      </c>
      <c r="D423" s="4">
        <v>43448</v>
      </c>
      <c r="E423" s="4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4">
        <v>43448</v>
      </c>
      <c r="N423" t="s">
        <v>24</v>
      </c>
      <c r="O423" t="s">
        <v>25</v>
      </c>
      <c r="Q423" s="4">
        <v>43852</v>
      </c>
      <c r="R423">
        <f t="shared" si="18"/>
        <v>0</v>
      </c>
      <c r="S423">
        <f t="shared" si="19"/>
        <v>0</v>
      </c>
      <c r="T423">
        <f t="shared" si="20"/>
        <v>6203.49</v>
      </c>
    </row>
    <row r="424" spans="1:20" x14ac:dyDescent="0.3">
      <c r="A424" t="s">
        <v>242</v>
      </c>
      <c r="B424" t="s">
        <v>277</v>
      </c>
      <c r="C424" t="s">
        <v>19</v>
      </c>
      <c r="D424" s="4">
        <v>43642</v>
      </c>
      <c r="E424" s="4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4">
        <v>43642</v>
      </c>
      <c r="N424" t="s">
        <v>24</v>
      </c>
      <c r="O424" t="s">
        <v>25</v>
      </c>
      <c r="Q424" s="4">
        <v>43852</v>
      </c>
      <c r="R424">
        <f t="shared" si="18"/>
        <v>0</v>
      </c>
      <c r="S424">
        <f t="shared" si="19"/>
        <v>0</v>
      </c>
      <c r="T424">
        <f t="shared" si="20"/>
        <v>137712.39000000001</v>
      </c>
    </row>
    <row r="425" spans="1:20" x14ac:dyDescent="0.3">
      <c r="A425" t="s">
        <v>242</v>
      </c>
      <c r="B425" t="s">
        <v>278</v>
      </c>
      <c r="C425" t="s">
        <v>19</v>
      </c>
      <c r="D425" s="4">
        <v>43524</v>
      </c>
      <c r="E425" s="4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4">
        <v>43525</v>
      </c>
      <c r="N425" t="s">
        <v>24</v>
      </c>
      <c r="O425" t="s">
        <v>23</v>
      </c>
      <c r="Q425" s="4">
        <v>43852</v>
      </c>
      <c r="R425">
        <f t="shared" si="18"/>
        <v>0</v>
      </c>
      <c r="S425">
        <f t="shared" si="19"/>
        <v>0</v>
      </c>
      <c r="T425">
        <f t="shared" si="20"/>
        <v>21929.45</v>
      </c>
    </row>
    <row r="426" spans="1:20" x14ac:dyDescent="0.3">
      <c r="A426" t="s">
        <v>242</v>
      </c>
      <c r="B426" t="s">
        <v>279</v>
      </c>
      <c r="C426" t="s">
        <v>31</v>
      </c>
      <c r="D426" s="4">
        <v>42611</v>
      </c>
      <c r="E426" s="4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4">
        <v>42611</v>
      </c>
      <c r="N426" t="s">
        <v>24</v>
      </c>
      <c r="O426" t="s">
        <v>25</v>
      </c>
      <c r="Q426" s="4">
        <v>43852</v>
      </c>
      <c r="R426">
        <f t="shared" si="18"/>
        <v>0</v>
      </c>
      <c r="S426">
        <f t="shared" si="19"/>
        <v>0</v>
      </c>
      <c r="T426">
        <f t="shared" si="20"/>
        <v>55777.3</v>
      </c>
    </row>
    <row r="427" spans="1:20" x14ac:dyDescent="0.3">
      <c r="A427" t="s">
        <v>242</v>
      </c>
      <c r="B427" t="s">
        <v>280</v>
      </c>
      <c r="C427" t="s">
        <v>31</v>
      </c>
      <c r="D427" s="4">
        <v>42608</v>
      </c>
      <c r="E427" s="4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4">
        <v>43337</v>
      </c>
      <c r="N427" t="s">
        <v>24</v>
      </c>
      <c r="O427" t="s">
        <v>177</v>
      </c>
      <c r="P427" t="s">
        <v>281</v>
      </c>
      <c r="Q427" s="4">
        <v>43852</v>
      </c>
      <c r="R427">
        <f t="shared" si="18"/>
        <v>0</v>
      </c>
      <c r="S427">
        <f t="shared" si="19"/>
        <v>0</v>
      </c>
      <c r="T427">
        <f t="shared" si="20"/>
        <v>101109.75</v>
      </c>
    </row>
    <row r="428" spans="1:20" x14ac:dyDescent="0.3">
      <c r="A428" t="s">
        <v>242</v>
      </c>
      <c r="B428" t="s">
        <v>282</v>
      </c>
      <c r="C428" t="s">
        <v>19</v>
      </c>
      <c r="D428" s="4">
        <v>42636</v>
      </c>
      <c r="E428" s="4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4">
        <v>43092</v>
      </c>
      <c r="N428" t="s">
        <v>24</v>
      </c>
      <c r="O428" t="s">
        <v>43</v>
      </c>
      <c r="Q428" s="4">
        <v>43852</v>
      </c>
      <c r="R428">
        <f t="shared" si="18"/>
        <v>0</v>
      </c>
      <c r="S428">
        <f t="shared" si="19"/>
        <v>31589.25</v>
      </c>
      <c r="T428">
        <f t="shared" si="20"/>
        <v>0</v>
      </c>
    </row>
    <row r="429" spans="1:20" x14ac:dyDescent="0.3">
      <c r="A429" t="s">
        <v>242</v>
      </c>
      <c r="B429" t="s">
        <v>282</v>
      </c>
      <c r="C429" t="s">
        <v>19</v>
      </c>
      <c r="D429" s="4">
        <v>42636</v>
      </c>
      <c r="E429" s="4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4">
        <v>43182</v>
      </c>
      <c r="N429" t="s">
        <v>24</v>
      </c>
      <c r="O429" t="s">
        <v>43</v>
      </c>
      <c r="Q429" s="4">
        <v>43852</v>
      </c>
      <c r="R429">
        <f t="shared" si="18"/>
        <v>0</v>
      </c>
      <c r="S429">
        <f t="shared" si="19"/>
        <v>31589.25</v>
      </c>
      <c r="T429">
        <f t="shared" si="20"/>
        <v>0</v>
      </c>
    </row>
    <row r="430" spans="1:20" x14ac:dyDescent="0.3">
      <c r="A430" t="s">
        <v>242</v>
      </c>
      <c r="B430" t="s">
        <v>282</v>
      </c>
      <c r="C430" t="s">
        <v>19</v>
      </c>
      <c r="D430" s="4">
        <v>42636</v>
      </c>
      <c r="E430" s="4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4">
        <v>43274</v>
      </c>
      <c r="N430" t="s">
        <v>24</v>
      </c>
      <c r="O430" t="s">
        <v>43</v>
      </c>
      <c r="Q430" s="4">
        <v>43852</v>
      </c>
      <c r="R430">
        <f t="shared" si="18"/>
        <v>0</v>
      </c>
      <c r="S430">
        <f t="shared" si="19"/>
        <v>31589.25</v>
      </c>
      <c r="T430">
        <f t="shared" si="20"/>
        <v>0</v>
      </c>
    </row>
    <row r="431" spans="1:20" x14ac:dyDescent="0.3">
      <c r="A431" t="s">
        <v>242</v>
      </c>
      <c r="B431" t="s">
        <v>282</v>
      </c>
      <c r="C431" t="s">
        <v>19</v>
      </c>
      <c r="D431" s="4">
        <v>42636</v>
      </c>
      <c r="E431" s="4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4">
        <v>43366</v>
      </c>
      <c r="N431" t="s">
        <v>24</v>
      </c>
      <c r="O431" t="s">
        <v>43</v>
      </c>
      <c r="Q431" s="4">
        <v>43852</v>
      </c>
      <c r="R431">
        <f t="shared" si="18"/>
        <v>0</v>
      </c>
      <c r="S431">
        <f t="shared" si="19"/>
        <v>31589.25</v>
      </c>
      <c r="T431">
        <f t="shared" si="20"/>
        <v>0</v>
      </c>
    </row>
    <row r="432" spans="1:20" x14ac:dyDescent="0.3">
      <c r="A432" t="s">
        <v>242</v>
      </c>
      <c r="B432" t="s">
        <v>282</v>
      </c>
      <c r="C432" t="s">
        <v>19</v>
      </c>
      <c r="D432" s="4">
        <v>42636</v>
      </c>
      <c r="E432" s="4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4">
        <v>43457</v>
      </c>
      <c r="N432" t="s">
        <v>24</v>
      </c>
      <c r="O432" t="s">
        <v>43</v>
      </c>
      <c r="Q432" s="4">
        <v>43852</v>
      </c>
      <c r="R432">
        <f t="shared" si="18"/>
        <v>0</v>
      </c>
      <c r="S432">
        <f t="shared" si="19"/>
        <v>31589.25</v>
      </c>
      <c r="T432">
        <f t="shared" si="20"/>
        <v>0</v>
      </c>
    </row>
    <row r="433" spans="1:20" x14ac:dyDescent="0.3">
      <c r="A433" t="s">
        <v>242</v>
      </c>
      <c r="B433" t="s">
        <v>282</v>
      </c>
      <c r="C433" t="s">
        <v>19</v>
      </c>
      <c r="D433" s="4">
        <v>42636</v>
      </c>
      <c r="E433" s="4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4">
        <v>43547</v>
      </c>
      <c r="N433" t="s">
        <v>24</v>
      </c>
      <c r="O433" t="s">
        <v>43</v>
      </c>
      <c r="Q433" s="4">
        <v>43852</v>
      </c>
      <c r="R433">
        <f t="shared" si="18"/>
        <v>0</v>
      </c>
      <c r="S433">
        <f t="shared" si="19"/>
        <v>31589.25</v>
      </c>
      <c r="T433">
        <f t="shared" si="20"/>
        <v>0</v>
      </c>
    </row>
    <row r="434" spans="1:20" x14ac:dyDescent="0.3">
      <c r="A434" t="s">
        <v>242</v>
      </c>
      <c r="B434" t="s">
        <v>282</v>
      </c>
      <c r="C434" t="s">
        <v>19</v>
      </c>
      <c r="D434" s="4">
        <v>42636</v>
      </c>
      <c r="E434" s="4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4">
        <v>42727</v>
      </c>
      <c r="N434" t="s">
        <v>24</v>
      </c>
      <c r="O434" t="s">
        <v>43</v>
      </c>
      <c r="Q434" s="4">
        <v>43852</v>
      </c>
      <c r="R434">
        <f t="shared" si="18"/>
        <v>0</v>
      </c>
      <c r="S434">
        <f t="shared" si="19"/>
        <v>31589.3</v>
      </c>
      <c r="T434">
        <f t="shared" si="20"/>
        <v>0</v>
      </c>
    </row>
    <row r="435" spans="1:20" x14ac:dyDescent="0.3">
      <c r="A435" t="s">
        <v>242</v>
      </c>
      <c r="B435" t="s">
        <v>282</v>
      </c>
      <c r="C435" t="s">
        <v>19</v>
      </c>
      <c r="D435" s="4">
        <v>42636</v>
      </c>
      <c r="E435" s="4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4">
        <v>42817</v>
      </c>
      <c r="N435" t="s">
        <v>24</v>
      </c>
      <c r="O435" t="s">
        <v>43</v>
      </c>
      <c r="Q435" s="4">
        <v>43852</v>
      </c>
      <c r="R435">
        <f t="shared" si="18"/>
        <v>0</v>
      </c>
      <c r="S435">
        <f t="shared" si="19"/>
        <v>31589.3</v>
      </c>
      <c r="T435">
        <f t="shared" si="20"/>
        <v>0</v>
      </c>
    </row>
    <row r="436" spans="1:20" x14ac:dyDescent="0.3">
      <c r="A436" t="s">
        <v>242</v>
      </c>
      <c r="B436" t="s">
        <v>282</v>
      </c>
      <c r="C436" t="s">
        <v>19</v>
      </c>
      <c r="D436" s="4">
        <v>42636</v>
      </c>
      <c r="E436" s="4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4">
        <v>42909</v>
      </c>
      <c r="N436" t="s">
        <v>24</v>
      </c>
      <c r="O436" t="s">
        <v>43</v>
      </c>
      <c r="Q436" s="4">
        <v>43852</v>
      </c>
      <c r="R436">
        <f t="shared" si="18"/>
        <v>0</v>
      </c>
      <c r="S436">
        <f t="shared" si="19"/>
        <v>31589.3</v>
      </c>
      <c r="T436">
        <f t="shared" si="20"/>
        <v>0</v>
      </c>
    </row>
    <row r="437" spans="1:20" x14ac:dyDescent="0.3">
      <c r="A437" t="s">
        <v>242</v>
      </c>
      <c r="B437" t="s">
        <v>282</v>
      </c>
      <c r="C437" t="s">
        <v>19</v>
      </c>
      <c r="D437" s="4">
        <v>42636</v>
      </c>
      <c r="E437" s="4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4">
        <v>43001</v>
      </c>
      <c r="N437" t="s">
        <v>24</v>
      </c>
      <c r="O437" t="s">
        <v>43</v>
      </c>
      <c r="Q437" s="4">
        <v>43852</v>
      </c>
      <c r="R437">
        <f t="shared" si="18"/>
        <v>0</v>
      </c>
      <c r="S437">
        <f t="shared" si="19"/>
        <v>31589.3</v>
      </c>
      <c r="T437">
        <f t="shared" si="20"/>
        <v>0</v>
      </c>
    </row>
    <row r="438" spans="1:20" x14ac:dyDescent="0.3">
      <c r="A438" t="s">
        <v>242</v>
      </c>
      <c r="B438" t="s">
        <v>282</v>
      </c>
      <c r="C438" t="s">
        <v>19</v>
      </c>
      <c r="D438" s="4">
        <v>42636</v>
      </c>
      <c r="E438" s="4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4">
        <v>42636</v>
      </c>
      <c r="N438" t="s">
        <v>24</v>
      </c>
      <c r="O438" t="s">
        <v>43</v>
      </c>
      <c r="Q438" s="4">
        <v>43852</v>
      </c>
      <c r="R438">
        <f t="shared" si="18"/>
        <v>0</v>
      </c>
      <c r="S438">
        <f t="shared" si="19"/>
        <v>183374.9</v>
      </c>
      <c r="T438">
        <f t="shared" si="20"/>
        <v>0</v>
      </c>
    </row>
    <row r="439" spans="1:20" x14ac:dyDescent="0.3">
      <c r="A439" t="s">
        <v>242</v>
      </c>
      <c r="B439" t="s">
        <v>282</v>
      </c>
      <c r="C439" t="s">
        <v>19</v>
      </c>
      <c r="D439" s="4">
        <v>42636</v>
      </c>
      <c r="E439" s="4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N439" t="s">
        <v>44</v>
      </c>
      <c r="O439" t="s">
        <v>43</v>
      </c>
      <c r="Q439" s="4">
        <v>43852</v>
      </c>
      <c r="R439">
        <f t="shared" si="18"/>
        <v>0</v>
      </c>
      <c r="S439">
        <f t="shared" si="19"/>
        <v>0</v>
      </c>
      <c r="T439">
        <f t="shared" si="20"/>
        <v>0</v>
      </c>
    </row>
    <row r="440" spans="1:20" x14ac:dyDescent="0.3">
      <c r="A440" t="s">
        <v>242</v>
      </c>
      <c r="B440" t="s">
        <v>282</v>
      </c>
      <c r="C440" t="s">
        <v>19</v>
      </c>
      <c r="D440" s="4">
        <v>42636</v>
      </c>
      <c r="E440" s="4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N440" t="s">
        <v>44</v>
      </c>
      <c r="O440" t="s">
        <v>43</v>
      </c>
      <c r="Q440" s="4">
        <v>43852</v>
      </c>
      <c r="R440">
        <f t="shared" si="18"/>
        <v>0</v>
      </c>
      <c r="S440">
        <f t="shared" si="19"/>
        <v>0</v>
      </c>
      <c r="T440">
        <f t="shared" si="20"/>
        <v>0</v>
      </c>
    </row>
    <row r="441" spans="1:20" x14ac:dyDescent="0.3">
      <c r="A441" t="s">
        <v>242</v>
      </c>
      <c r="B441" t="s">
        <v>282</v>
      </c>
      <c r="C441" t="s">
        <v>19</v>
      </c>
      <c r="D441" s="4">
        <v>42636</v>
      </c>
      <c r="E441" s="4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N441" t="s">
        <v>44</v>
      </c>
      <c r="O441" t="s">
        <v>43</v>
      </c>
      <c r="Q441" s="4">
        <v>43852</v>
      </c>
      <c r="R441">
        <f t="shared" si="18"/>
        <v>0</v>
      </c>
      <c r="S441">
        <f t="shared" si="19"/>
        <v>0</v>
      </c>
      <c r="T441">
        <f t="shared" si="20"/>
        <v>0</v>
      </c>
    </row>
    <row r="442" spans="1:20" x14ac:dyDescent="0.3">
      <c r="A442" t="s">
        <v>242</v>
      </c>
      <c r="B442" t="s">
        <v>283</v>
      </c>
      <c r="C442" t="s">
        <v>19</v>
      </c>
      <c r="D442" s="4">
        <v>43029</v>
      </c>
      <c r="E442" s="4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4">
        <v>43029</v>
      </c>
      <c r="N442" t="s">
        <v>24</v>
      </c>
      <c r="O442" t="s">
        <v>25</v>
      </c>
      <c r="Q442" s="4">
        <v>43852</v>
      </c>
      <c r="R442">
        <f t="shared" si="18"/>
        <v>0</v>
      </c>
      <c r="S442">
        <f t="shared" si="19"/>
        <v>0</v>
      </c>
      <c r="T442">
        <f t="shared" si="20"/>
        <v>10118.39</v>
      </c>
    </row>
    <row r="443" spans="1:20" x14ac:dyDescent="0.3">
      <c r="A443" t="s">
        <v>242</v>
      </c>
      <c r="B443" t="s">
        <v>284</v>
      </c>
      <c r="C443" t="s">
        <v>19</v>
      </c>
      <c r="D443" s="4">
        <v>43029</v>
      </c>
      <c r="E443" s="4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4">
        <v>43029</v>
      </c>
      <c r="N443" t="s">
        <v>24</v>
      </c>
      <c r="O443" t="s">
        <v>25</v>
      </c>
      <c r="Q443" s="4">
        <v>43852</v>
      </c>
      <c r="R443">
        <f t="shared" si="18"/>
        <v>0</v>
      </c>
      <c r="S443">
        <f t="shared" si="19"/>
        <v>0</v>
      </c>
      <c r="T443">
        <f t="shared" si="20"/>
        <v>2254.63</v>
      </c>
    </row>
    <row r="444" spans="1:20" x14ac:dyDescent="0.3">
      <c r="A444" t="s">
        <v>242</v>
      </c>
      <c r="B444" t="s">
        <v>285</v>
      </c>
      <c r="C444" t="s">
        <v>19</v>
      </c>
      <c r="D444" s="4">
        <v>42290</v>
      </c>
      <c r="E444" s="4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4">
        <v>42290</v>
      </c>
      <c r="N444" t="s">
        <v>24</v>
      </c>
      <c r="O444" t="s">
        <v>25</v>
      </c>
      <c r="Q444" s="4">
        <v>43852</v>
      </c>
      <c r="R444">
        <f t="shared" si="18"/>
        <v>0</v>
      </c>
      <c r="S444">
        <f t="shared" si="19"/>
        <v>0</v>
      </c>
      <c r="T444">
        <f t="shared" si="20"/>
        <v>0</v>
      </c>
    </row>
    <row r="445" spans="1:20" x14ac:dyDescent="0.3">
      <c r="A445" t="s">
        <v>242</v>
      </c>
      <c r="B445" t="s">
        <v>286</v>
      </c>
      <c r="C445" t="s">
        <v>19</v>
      </c>
      <c r="D445" s="4">
        <v>42874</v>
      </c>
      <c r="E445" s="4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4">
        <v>42874</v>
      </c>
      <c r="N445" t="s">
        <v>24</v>
      </c>
      <c r="O445" t="s">
        <v>25</v>
      </c>
      <c r="Q445" s="4">
        <v>43852</v>
      </c>
      <c r="R445">
        <f t="shared" si="18"/>
        <v>0</v>
      </c>
      <c r="S445">
        <f t="shared" si="19"/>
        <v>0</v>
      </c>
      <c r="T445">
        <f t="shared" si="20"/>
        <v>0</v>
      </c>
    </row>
    <row r="446" spans="1:20" x14ac:dyDescent="0.3">
      <c r="A446" t="s">
        <v>242</v>
      </c>
      <c r="B446">
        <v>2309003004</v>
      </c>
      <c r="C446" t="s">
        <v>19</v>
      </c>
      <c r="D446" s="4">
        <v>43249</v>
      </c>
      <c r="E446" s="4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4">
        <v>43249</v>
      </c>
      <c r="N446" t="s">
        <v>24</v>
      </c>
      <c r="O446" t="s">
        <v>25</v>
      </c>
      <c r="Q446" s="4">
        <v>43852</v>
      </c>
      <c r="R446">
        <f t="shared" si="18"/>
        <v>0</v>
      </c>
      <c r="S446">
        <f t="shared" si="19"/>
        <v>0</v>
      </c>
      <c r="T446">
        <f t="shared" si="20"/>
        <v>118750</v>
      </c>
    </row>
    <row r="447" spans="1:20" x14ac:dyDescent="0.3">
      <c r="A447" t="s">
        <v>242</v>
      </c>
      <c r="B447" t="s">
        <v>287</v>
      </c>
      <c r="C447" t="s">
        <v>19</v>
      </c>
      <c r="D447" s="4">
        <v>43340</v>
      </c>
      <c r="E447" s="4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4">
        <v>43958</v>
      </c>
      <c r="N447" t="s">
        <v>24</v>
      </c>
      <c r="O447" t="s">
        <v>25</v>
      </c>
      <c r="Q447" s="4">
        <v>43852</v>
      </c>
      <c r="R447">
        <f t="shared" si="18"/>
        <v>0</v>
      </c>
      <c r="S447">
        <f t="shared" si="19"/>
        <v>93516.75</v>
      </c>
      <c r="T447">
        <f t="shared" si="20"/>
        <v>0</v>
      </c>
    </row>
    <row r="448" spans="1:20" x14ac:dyDescent="0.3">
      <c r="A448" t="s">
        <v>242</v>
      </c>
      <c r="B448" t="s">
        <v>287</v>
      </c>
      <c r="C448" t="s">
        <v>19</v>
      </c>
      <c r="D448" s="4">
        <v>43340</v>
      </c>
      <c r="E448" s="4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4">
        <v>43958</v>
      </c>
      <c r="N448" t="s">
        <v>24</v>
      </c>
      <c r="O448" t="s">
        <v>25</v>
      </c>
      <c r="Q448" s="4">
        <v>43852</v>
      </c>
      <c r="R448">
        <f t="shared" si="18"/>
        <v>0</v>
      </c>
      <c r="S448">
        <f t="shared" si="19"/>
        <v>93516.75</v>
      </c>
      <c r="T448">
        <f t="shared" si="20"/>
        <v>0</v>
      </c>
    </row>
    <row r="449" spans="1:20" x14ac:dyDescent="0.3">
      <c r="A449" t="s">
        <v>242</v>
      </c>
      <c r="B449" t="s">
        <v>287</v>
      </c>
      <c r="C449" t="s">
        <v>19</v>
      </c>
      <c r="D449" s="4">
        <v>43340</v>
      </c>
      <c r="E449" s="4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4">
        <v>43958</v>
      </c>
      <c r="N449" t="s">
        <v>24</v>
      </c>
      <c r="O449" t="s">
        <v>25</v>
      </c>
      <c r="Q449" s="4">
        <v>43852</v>
      </c>
      <c r="R449">
        <f t="shared" si="18"/>
        <v>0</v>
      </c>
      <c r="S449">
        <f t="shared" si="19"/>
        <v>93516.75</v>
      </c>
      <c r="T449">
        <f t="shared" si="20"/>
        <v>0</v>
      </c>
    </row>
    <row r="450" spans="1:20" x14ac:dyDescent="0.3">
      <c r="A450" t="s">
        <v>242</v>
      </c>
      <c r="B450" t="s">
        <v>287</v>
      </c>
      <c r="C450" t="s">
        <v>19</v>
      </c>
      <c r="D450" s="4">
        <v>43340</v>
      </c>
      <c r="E450" s="4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4">
        <v>43855</v>
      </c>
      <c r="N450" t="s">
        <v>24</v>
      </c>
      <c r="O450" t="s">
        <v>25</v>
      </c>
      <c r="Q450" s="4">
        <v>43852</v>
      </c>
      <c r="R450">
        <f t="shared" si="18"/>
        <v>0</v>
      </c>
      <c r="S450">
        <f t="shared" si="19"/>
        <v>93517.25</v>
      </c>
      <c r="T450">
        <f t="shared" si="20"/>
        <v>0</v>
      </c>
    </row>
    <row r="451" spans="1:20" x14ac:dyDescent="0.3">
      <c r="A451" t="s">
        <v>242</v>
      </c>
      <c r="B451" t="s">
        <v>287</v>
      </c>
      <c r="C451" t="s">
        <v>19</v>
      </c>
      <c r="D451" s="4">
        <v>43340</v>
      </c>
      <c r="E451" s="4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4">
        <v>43443</v>
      </c>
      <c r="N451" t="s">
        <v>24</v>
      </c>
      <c r="O451" t="s">
        <v>25</v>
      </c>
      <c r="Q451" s="4">
        <v>43852</v>
      </c>
      <c r="R451">
        <f t="shared" ref="R451:R514" si="21">IF(K451="Renewal",L451,0)</f>
        <v>0</v>
      </c>
      <c r="S451">
        <f t="shared" ref="S451:S514" si="22">IF(K451="New",L451,0)</f>
        <v>100710.88</v>
      </c>
      <c r="T451">
        <f t="shared" ref="T451:T514" si="23">IF(K451="Cross sell",L451,0)</f>
        <v>0</v>
      </c>
    </row>
    <row r="452" spans="1:20" x14ac:dyDescent="0.3">
      <c r="A452" t="s">
        <v>242</v>
      </c>
      <c r="B452" t="s">
        <v>287</v>
      </c>
      <c r="C452" t="s">
        <v>19</v>
      </c>
      <c r="D452" s="4">
        <v>43340</v>
      </c>
      <c r="E452" s="4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4">
        <v>43546</v>
      </c>
      <c r="N452" t="s">
        <v>24</v>
      </c>
      <c r="O452" t="s">
        <v>25</v>
      </c>
      <c r="Q452" s="4">
        <v>43852</v>
      </c>
      <c r="R452">
        <f t="shared" si="21"/>
        <v>0</v>
      </c>
      <c r="S452">
        <f t="shared" si="22"/>
        <v>100710.88</v>
      </c>
      <c r="T452">
        <f t="shared" si="23"/>
        <v>0</v>
      </c>
    </row>
    <row r="453" spans="1:20" x14ac:dyDescent="0.3">
      <c r="A453" t="s">
        <v>242</v>
      </c>
      <c r="B453" t="s">
        <v>287</v>
      </c>
      <c r="C453" t="s">
        <v>19</v>
      </c>
      <c r="D453" s="4">
        <v>43340</v>
      </c>
      <c r="E453" s="4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4">
        <v>43649</v>
      </c>
      <c r="N453" t="s">
        <v>24</v>
      </c>
      <c r="O453" t="s">
        <v>25</v>
      </c>
      <c r="Q453" s="4">
        <v>43852</v>
      </c>
      <c r="R453">
        <f t="shared" si="21"/>
        <v>0</v>
      </c>
      <c r="S453">
        <f t="shared" si="22"/>
        <v>100710.88</v>
      </c>
      <c r="T453">
        <f t="shared" si="23"/>
        <v>0</v>
      </c>
    </row>
    <row r="454" spans="1:20" x14ac:dyDescent="0.3">
      <c r="A454" t="s">
        <v>242</v>
      </c>
      <c r="B454" t="s">
        <v>287</v>
      </c>
      <c r="C454" t="s">
        <v>19</v>
      </c>
      <c r="D454" s="4">
        <v>43340</v>
      </c>
      <c r="E454" s="4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4">
        <v>43752</v>
      </c>
      <c r="N454" t="s">
        <v>24</v>
      </c>
      <c r="O454" t="s">
        <v>25</v>
      </c>
      <c r="Q454" s="4">
        <v>43852</v>
      </c>
      <c r="R454">
        <f t="shared" si="21"/>
        <v>0</v>
      </c>
      <c r="S454">
        <f t="shared" si="22"/>
        <v>100710.88</v>
      </c>
      <c r="T454">
        <f t="shared" si="23"/>
        <v>0</v>
      </c>
    </row>
    <row r="455" spans="1:20" x14ac:dyDescent="0.3">
      <c r="A455" t="s">
        <v>242</v>
      </c>
      <c r="B455" t="s">
        <v>287</v>
      </c>
      <c r="C455" t="s">
        <v>19</v>
      </c>
      <c r="D455" s="4">
        <v>43340</v>
      </c>
      <c r="E455" s="4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4">
        <v>43340</v>
      </c>
      <c r="N455" t="s">
        <v>24</v>
      </c>
      <c r="O455" t="s">
        <v>25</v>
      </c>
      <c r="Q455" s="4">
        <v>43852</v>
      </c>
      <c r="R455">
        <f t="shared" si="21"/>
        <v>0</v>
      </c>
      <c r="S455">
        <f t="shared" si="22"/>
        <v>129485.38</v>
      </c>
      <c r="T455">
        <f t="shared" si="23"/>
        <v>0</v>
      </c>
    </row>
    <row r="456" spans="1:20" x14ac:dyDescent="0.3">
      <c r="A456" t="s">
        <v>242</v>
      </c>
      <c r="B456" t="s">
        <v>288</v>
      </c>
      <c r="C456" t="s">
        <v>19</v>
      </c>
      <c r="D456" s="4">
        <v>43440</v>
      </c>
      <c r="E456" s="4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4">
        <v>43440</v>
      </c>
      <c r="N456" t="s">
        <v>24</v>
      </c>
      <c r="O456" t="s">
        <v>25</v>
      </c>
      <c r="Q456" s="4">
        <v>43852</v>
      </c>
      <c r="R456">
        <f t="shared" si="21"/>
        <v>0</v>
      </c>
      <c r="S456">
        <f t="shared" si="22"/>
        <v>0</v>
      </c>
      <c r="T456">
        <f t="shared" si="23"/>
        <v>53711</v>
      </c>
    </row>
    <row r="457" spans="1:20" x14ac:dyDescent="0.3">
      <c r="A457" t="s">
        <v>242</v>
      </c>
      <c r="B457" t="s">
        <v>289</v>
      </c>
      <c r="C457" t="s">
        <v>19</v>
      </c>
      <c r="D457" s="4">
        <v>43550</v>
      </c>
      <c r="E457" s="4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4">
        <v>43550</v>
      </c>
      <c r="N457" t="s">
        <v>24</v>
      </c>
      <c r="O457" t="s">
        <v>25</v>
      </c>
      <c r="Q457" s="4">
        <v>43852</v>
      </c>
      <c r="R457">
        <f t="shared" si="21"/>
        <v>0</v>
      </c>
      <c r="S457">
        <f t="shared" si="22"/>
        <v>0</v>
      </c>
      <c r="T457">
        <f t="shared" si="23"/>
        <v>49576</v>
      </c>
    </row>
    <row r="458" spans="1:20" x14ac:dyDescent="0.3">
      <c r="A458" t="s">
        <v>242</v>
      </c>
      <c r="B458" t="s">
        <v>290</v>
      </c>
      <c r="C458" t="s">
        <v>19</v>
      </c>
      <c r="D458" s="4">
        <v>42634</v>
      </c>
      <c r="E458" s="4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4">
        <v>42634</v>
      </c>
      <c r="N458" t="s">
        <v>24</v>
      </c>
      <c r="O458" t="s">
        <v>43</v>
      </c>
      <c r="Q458" s="4">
        <v>43852</v>
      </c>
      <c r="R458">
        <f t="shared" si="21"/>
        <v>0</v>
      </c>
      <c r="S458">
        <f t="shared" si="22"/>
        <v>0</v>
      </c>
      <c r="T458">
        <f t="shared" si="23"/>
        <v>0</v>
      </c>
    </row>
    <row r="459" spans="1:20" x14ac:dyDescent="0.3">
      <c r="A459" t="s">
        <v>242</v>
      </c>
      <c r="B459" t="s">
        <v>290</v>
      </c>
      <c r="C459" t="s">
        <v>19</v>
      </c>
      <c r="D459" s="4">
        <v>42634</v>
      </c>
      <c r="E459" s="4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M459" s="4">
        <v>43364</v>
      </c>
      <c r="N459" t="s">
        <v>44</v>
      </c>
      <c r="O459" t="s">
        <v>43</v>
      </c>
      <c r="Q459" s="4">
        <v>43852</v>
      </c>
      <c r="R459">
        <f t="shared" si="21"/>
        <v>0</v>
      </c>
      <c r="S459">
        <f t="shared" si="22"/>
        <v>0</v>
      </c>
      <c r="T459">
        <f t="shared" si="23"/>
        <v>0</v>
      </c>
    </row>
    <row r="460" spans="1:20" x14ac:dyDescent="0.3">
      <c r="A460" t="s">
        <v>242</v>
      </c>
      <c r="B460" t="s">
        <v>290</v>
      </c>
      <c r="C460" t="s">
        <v>19</v>
      </c>
      <c r="D460" s="4">
        <v>42634</v>
      </c>
      <c r="E460" s="4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M460" s="4">
        <v>43455</v>
      </c>
      <c r="N460" t="s">
        <v>44</v>
      </c>
      <c r="O460" t="s">
        <v>43</v>
      </c>
      <c r="Q460" s="4">
        <v>43852</v>
      </c>
      <c r="R460">
        <f t="shared" si="21"/>
        <v>0</v>
      </c>
      <c r="S460">
        <f t="shared" si="22"/>
        <v>0</v>
      </c>
      <c r="T460">
        <f t="shared" si="23"/>
        <v>0</v>
      </c>
    </row>
    <row r="461" spans="1:20" x14ac:dyDescent="0.3">
      <c r="A461" t="s">
        <v>242</v>
      </c>
      <c r="B461" t="s">
        <v>291</v>
      </c>
      <c r="C461" t="s">
        <v>19</v>
      </c>
      <c r="D461" s="4">
        <v>42887</v>
      </c>
      <c r="E461" s="4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4">
        <v>43435</v>
      </c>
      <c r="N461" t="s">
        <v>24</v>
      </c>
      <c r="O461" t="s">
        <v>25</v>
      </c>
      <c r="Q461" s="4">
        <v>43852</v>
      </c>
      <c r="R461">
        <f t="shared" si="21"/>
        <v>0</v>
      </c>
      <c r="S461">
        <f t="shared" si="22"/>
        <v>0</v>
      </c>
      <c r="T461">
        <f t="shared" si="23"/>
        <v>64971</v>
      </c>
    </row>
    <row r="462" spans="1:20" x14ac:dyDescent="0.3">
      <c r="A462" t="s">
        <v>292</v>
      </c>
      <c r="B462" t="s">
        <v>293</v>
      </c>
      <c r="C462" t="s">
        <v>19</v>
      </c>
      <c r="D462" s="4">
        <v>43646</v>
      </c>
      <c r="E462" s="4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4">
        <v>43646</v>
      </c>
      <c r="N462" t="s">
        <v>24</v>
      </c>
      <c r="O462" t="s">
        <v>23</v>
      </c>
      <c r="Q462" s="4">
        <v>43852</v>
      </c>
      <c r="R462">
        <f t="shared" si="21"/>
        <v>66188.759999999995</v>
      </c>
      <c r="S462">
        <f t="shared" si="22"/>
        <v>0</v>
      </c>
      <c r="T462">
        <f t="shared" si="23"/>
        <v>0</v>
      </c>
    </row>
    <row r="463" spans="1:20" x14ac:dyDescent="0.3">
      <c r="A463" t="s">
        <v>292</v>
      </c>
      <c r="B463" t="s">
        <v>294</v>
      </c>
      <c r="C463" t="s">
        <v>19</v>
      </c>
      <c r="D463" s="4">
        <v>42916</v>
      </c>
      <c r="E463" s="4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4">
        <v>43281</v>
      </c>
      <c r="N463" t="s">
        <v>24</v>
      </c>
      <c r="O463" t="s">
        <v>25</v>
      </c>
      <c r="Q463" s="4">
        <v>43852</v>
      </c>
      <c r="R463">
        <f t="shared" si="21"/>
        <v>0</v>
      </c>
      <c r="S463">
        <f t="shared" si="22"/>
        <v>0</v>
      </c>
      <c r="T463">
        <f t="shared" si="23"/>
        <v>37754.15</v>
      </c>
    </row>
    <row r="464" spans="1:20" x14ac:dyDescent="0.3">
      <c r="A464" t="s">
        <v>292</v>
      </c>
      <c r="B464" t="s">
        <v>295</v>
      </c>
      <c r="C464" t="s">
        <v>19</v>
      </c>
      <c r="D464" s="4">
        <v>43709</v>
      </c>
      <c r="E464" s="4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4">
        <v>43709</v>
      </c>
      <c r="N464" t="s">
        <v>24</v>
      </c>
      <c r="O464" t="s">
        <v>23</v>
      </c>
      <c r="Q464" s="4">
        <v>43852</v>
      </c>
      <c r="R464">
        <f t="shared" si="21"/>
        <v>48325.760000000002</v>
      </c>
      <c r="S464">
        <f t="shared" si="22"/>
        <v>0</v>
      </c>
      <c r="T464">
        <f t="shared" si="23"/>
        <v>0</v>
      </c>
    </row>
    <row r="465" spans="1:20" x14ac:dyDescent="0.3">
      <c r="A465" t="s">
        <v>292</v>
      </c>
      <c r="B465">
        <v>3.1030411181E+17</v>
      </c>
      <c r="C465" t="s">
        <v>19</v>
      </c>
      <c r="D465" s="4">
        <v>43344</v>
      </c>
      <c r="E465" s="4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4">
        <v>43344</v>
      </c>
      <c r="N465" t="s">
        <v>24</v>
      </c>
      <c r="O465" t="s">
        <v>25</v>
      </c>
      <c r="Q465" s="4">
        <v>43852</v>
      </c>
      <c r="R465">
        <f t="shared" si="21"/>
        <v>5763.57</v>
      </c>
      <c r="S465">
        <f t="shared" si="22"/>
        <v>0</v>
      </c>
      <c r="T465">
        <f t="shared" si="23"/>
        <v>0</v>
      </c>
    </row>
    <row r="466" spans="1:20" x14ac:dyDescent="0.3">
      <c r="A466" t="s">
        <v>292</v>
      </c>
      <c r="B466">
        <v>3.1030411181E+17</v>
      </c>
      <c r="C466" t="s">
        <v>31</v>
      </c>
      <c r="D466" s="4">
        <v>43344</v>
      </c>
      <c r="E466" s="4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4">
        <v>43344</v>
      </c>
      <c r="N466" t="s">
        <v>24</v>
      </c>
      <c r="O466" t="s">
        <v>25</v>
      </c>
      <c r="Q466" s="4">
        <v>43852</v>
      </c>
      <c r="R466">
        <f t="shared" si="21"/>
        <v>5721.71</v>
      </c>
      <c r="S466">
        <f t="shared" si="22"/>
        <v>0</v>
      </c>
      <c r="T466">
        <f t="shared" si="23"/>
        <v>0</v>
      </c>
    </row>
    <row r="467" spans="1:20" x14ac:dyDescent="0.3">
      <c r="A467" t="s">
        <v>292</v>
      </c>
      <c r="B467" t="s">
        <v>296</v>
      </c>
      <c r="C467" t="s">
        <v>31</v>
      </c>
      <c r="D467" s="4">
        <v>43281</v>
      </c>
      <c r="E467" s="4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4">
        <v>43281</v>
      </c>
      <c r="N467" t="s">
        <v>24</v>
      </c>
      <c r="O467" t="s">
        <v>25</v>
      </c>
      <c r="Q467" s="4">
        <v>43852</v>
      </c>
      <c r="R467">
        <f t="shared" si="21"/>
        <v>50101.73</v>
      </c>
      <c r="S467">
        <f t="shared" si="22"/>
        <v>0</v>
      </c>
      <c r="T467">
        <f t="shared" si="23"/>
        <v>0</v>
      </c>
    </row>
    <row r="468" spans="1:20" x14ac:dyDescent="0.3">
      <c r="A468" t="s">
        <v>292</v>
      </c>
      <c r="B468" t="s">
        <v>297</v>
      </c>
      <c r="C468" t="s">
        <v>31</v>
      </c>
      <c r="D468" s="4">
        <v>43112</v>
      </c>
      <c r="E468" s="4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4">
        <v>43112</v>
      </c>
      <c r="N468" t="s">
        <v>24</v>
      </c>
      <c r="O468" t="s">
        <v>177</v>
      </c>
      <c r="P468" t="s">
        <v>178</v>
      </c>
      <c r="Q468" s="4">
        <v>43852</v>
      </c>
      <c r="R468">
        <f t="shared" si="21"/>
        <v>2940.49</v>
      </c>
      <c r="S468">
        <f t="shared" si="22"/>
        <v>0</v>
      </c>
      <c r="T468">
        <f t="shared" si="23"/>
        <v>0</v>
      </c>
    </row>
    <row r="469" spans="1:20" x14ac:dyDescent="0.3">
      <c r="A469" t="s">
        <v>292</v>
      </c>
      <c r="B469" t="s">
        <v>299</v>
      </c>
      <c r="C469" t="s">
        <v>19</v>
      </c>
      <c r="D469" s="4">
        <v>43477</v>
      </c>
      <c r="E469" s="4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4">
        <v>43477</v>
      </c>
      <c r="N469" t="s">
        <v>24</v>
      </c>
      <c r="O469" t="s">
        <v>23</v>
      </c>
      <c r="Q469" s="4">
        <v>43852</v>
      </c>
      <c r="R469">
        <f t="shared" si="21"/>
        <v>3073.94</v>
      </c>
      <c r="S469">
        <f t="shared" si="22"/>
        <v>0</v>
      </c>
      <c r="T469">
        <f t="shared" si="23"/>
        <v>0</v>
      </c>
    </row>
    <row r="470" spans="1:20" x14ac:dyDescent="0.3">
      <c r="A470" t="s">
        <v>292</v>
      </c>
      <c r="B470" t="s">
        <v>300</v>
      </c>
      <c r="C470" t="s">
        <v>31</v>
      </c>
      <c r="D470" s="4">
        <v>43116</v>
      </c>
      <c r="E470" s="4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4">
        <v>43116</v>
      </c>
      <c r="N470" t="s">
        <v>24</v>
      </c>
      <c r="O470" t="s">
        <v>177</v>
      </c>
      <c r="P470" t="s">
        <v>178</v>
      </c>
      <c r="Q470" s="4">
        <v>43852</v>
      </c>
      <c r="R470">
        <f t="shared" si="21"/>
        <v>0</v>
      </c>
      <c r="S470">
        <f t="shared" si="22"/>
        <v>0</v>
      </c>
      <c r="T470">
        <f t="shared" si="23"/>
        <v>330</v>
      </c>
    </row>
    <row r="471" spans="1:20" x14ac:dyDescent="0.3">
      <c r="A471" t="s">
        <v>292</v>
      </c>
      <c r="B471" t="s">
        <v>301</v>
      </c>
      <c r="C471" t="s">
        <v>19</v>
      </c>
      <c r="D471" s="4">
        <v>43709</v>
      </c>
      <c r="E471" s="4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4">
        <v>43709</v>
      </c>
      <c r="N471" t="s">
        <v>24</v>
      </c>
      <c r="O471" t="s">
        <v>23</v>
      </c>
      <c r="Q471" s="4">
        <v>43852</v>
      </c>
      <c r="R471">
        <f t="shared" si="21"/>
        <v>20327.63</v>
      </c>
      <c r="S471">
        <f t="shared" si="22"/>
        <v>0</v>
      </c>
      <c r="T471">
        <f t="shared" si="23"/>
        <v>0</v>
      </c>
    </row>
    <row r="472" spans="1:20" x14ac:dyDescent="0.3">
      <c r="A472" t="s">
        <v>292</v>
      </c>
      <c r="B472">
        <v>3.1030411181E+17</v>
      </c>
      <c r="C472" t="s">
        <v>31</v>
      </c>
      <c r="D472" s="4">
        <v>43344</v>
      </c>
      <c r="E472" s="4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4">
        <v>43344</v>
      </c>
      <c r="N472" t="s">
        <v>24</v>
      </c>
      <c r="O472" t="s">
        <v>25</v>
      </c>
      <c r="Q472" s="4">
        <v>43852</v>
      </c>
      <c r="R472">
        <f t="shared" si="21"/>
        <v>2164.3000000000002</v>
      </c>
      <c r="S472">
        <f t="shared" si="22"/>
        <v>0</v>
      </c>
      <c r="T472">
        <f t="shared" si="23"/>
        <v>0</v>
      </c>
    </row>
    <row r="473" spans="1:20" x14ac:dyDescent="0.3">
      <c r="A473" t="s">
        <v>292</v>
      </c>
      <c r="B473" t="s">
        <v>302</v>
      </c>
      <c r="C473" t="s">
        <v>19</v>
      </c>
      <c r="D473" s="4">
        <v>43709</v>
      </c>
      <c r="E473" s="4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4">
        <v>43709</v>
      </c>
      <c r="N473" t="s">
        <v>24</v>
      </c>
      <c r="O473" t="s">
        <v>23</v>
      </c>
      <c r="Q473" s="4">
        <v>43852</v>
      </c>
      <c r="R473">
        <f t="shared" si="21"/>
        <v>27258.799999999999</v>
      </c>
      <c r="S473">
        <f t="shared" si="22"/>
        <v>0</v>
      </c>
      <c r="T473">
        <f t="shared" si="23"/>
        <v>0</v>
      </c>
    </row>
    <row r="474" spans="1:20" x14ac:dyDescent="0.3">
      <c r="A474" t="s">
        <v>292</v>
      </c>
      <c r="B474">
        <v>3.1030411181E+17</v>
      </c>
      <c r="C474" t="s">
        <v>31</v>
      </c>
      <c r="D474" s="4">
        <v>43344</v>
      </c>
      <c r="E474" s="4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4">
        <v>43344</v>
      </c>
      <c r="N474" t="s">
        <v>24</v>
      </c>
      <c r="O474" t="s">
        <v>25</v>
      </c>
      <c r="Q474" s="4">
        <v>43852</v>
      </c>
      <c r="R474">
        <f t="shared" si="21"/>
        <v>5105.2</v>
      </c>
      <c r="S474">
        <f t="shared" si="22"/>
        <v>0</v>
      </c>
      <c r="T474">
        <f t="shared" si="23"/>
        <v>0</v>
      </c>
    </row>
    <row r="475" spans="1:20" x14ac:dyDescent="0.3">
      <c r="A475" t="s">
        <v>292</v>
      </c>
      <c r="B475" t="s">
        <v>303</v>
      </c>
      <c r="C475" t="s">
        <v>19</v>
      </c>
      <c r="D475" s="4">
        <v>43847</v>
      </c>
      <c r="E475" s="4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4">
        <v>43847</v>
      </c>
      <c r="N475" t="s">
        <v>24</v>
      </c>
      <c r="O475" t="s">
        <v>25</v>
      </c>
      <c r="Q475" s="4">
        <v>43852</v>
      </c>
      <c r="R475">
        <f t="shared" si="21"/>
        <v>0</v>
      </c>
      <c r="S475">
        <f t="shared" si="22"/>
        <v>0</v>
      </c>
      <c r="T475">
        <f t="shared" si="23"/>
        <v>95.85</v>
      </c>
    </row>
    <row r="476" spans="1:20" x14ac:dyDescent="0.3">
      <c r="A476" t="s">
        <v>292</v>
      </c>
      <c r="B476">
        <v>3.1030411181E+17</v>
      </c>
      <c r="C476" t="s">
        <v>19</v>
      </c>
      <c r="D476" s="4">
        <v>43344</v>
      </c>
      <c r="E476" s="4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4">
        <v>43344</v>
      </c>
      <c r="N476" t="s">
        <v>24</v>
      </c>
      <c r="O476" t="s">
        <v>25</v>
      </c>
      <c r="Q476" s="4">
        <v>43852</v>
      </c>
      <c r="R476">
        <f t="shared" si="21"/>
        <v>153.76</v>
      </c>
      <c r="S476">
        <f t="shared" si="22"/>
        <v>0</v>
      </c>
      <c r="T476">
        <f t="shared" si="23"/>
        <v>0</v>
      </c>
    </row>
    <row r="477" spans="1:20" x14ac:dyDescent="0.3">
      <c r="A477" t="s">
        <v>292</v>
      </c>
      <c r="B477">
        <v>3.1030411181E+17</v>
      </c>
      <c r="C477" t="s">
        <v>19</v>
      </c>
      <c r="D477" s="4">
        <v>43344</v>
      </c>
      <c r="E477" s="4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4">
        <v>43344</v>
      </c>
      <c r="N477" t="s">
        <v>24</v>
      </c>
      <c r="O477" t="s">
        <v>25</v>
      </c>
      <c r="Q477" s="4">
        <v>43852</v>
      </c>
      <c r="R477">
        <f t="shared" si="21"/>
        <v>3842.38</v>
      </c>
      <c r="S477">
        <f t="shared" si="22"/>
        <v>0</v>
      </c>
      <c r="T477">
        <f t="shared" si="23"/>
        <v>0</v>
      </c>
    </row>
    <row r="478" spans="1:20" x14ac:dyDescent="0.3">
      <c r="A478" t="s">
        <v>292</v>
      </c>
      <c r="B478" t="s">
        <v>304</v>
      </c>
      <c r="C478" t="s">
        <v>19</v>
      </c>
      <c r="D478" s="4">
        <v>43720</v>
      </c>
      <c r="E478" s="4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4">
        <v>43720</v>
      </c>
      <c r="N478" t="s">
        <v>24</v>
      </c>
      <c r="O478" t="s">
        <v>25</v>
      </c>
      <c r="Q478" s="4">
        <v>43852</v>
      </c>
      <c r="R478">
        <f t="shared" si="21"/>
        <v>3300</v>
      </c>
      <c r="S478">
        <f t="shared" si="22"/>
        <v>0</v>
      </c>
      <c r="T478">
        <f t="shared" si="23"/>
        <v>0</v>
      </c>
    </row>
    <row r="479" spans="1:20" x14ac:dyDescent="0.3">
      <c r="A479" t="s">
        <v>292</v>
      </c>
      <c r="B479" t="s">
        <v>305</v>
      </c>
      <c r="C479" t="s">
        <v>19</v>
      </c>
      <c r="D479" s="4">
        <v>43405</v>
      </c>
      <c r="E479" s="4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4">
        <v>43405</v>
      </c>
      <c r="N479" t="s">
        <v>24</v>
      </c>
      <c r="O479" t="s">
        <v>23</v>
      </c>
      <c r="Q479" s="4">
        <v>43852</v>
      </c>
      <c r="R479">
        <f t="shared" si="21"/>
        <v>7424.84</v>
      </c>
      <c r="S479">
        <f t="shared" si="22"/>
        <v>0</v>
      </c>
      <c r="T479">
        <f t="shared" si="23"/>
        <v>0</v>
      </c>
    </row>
    <row r="480" spans="1:20" x14ac:dyDescent="0.3">
      <c r="A480" t="s">
        <v>292</v>
      </c>
      <c r="B480">
        <v>22214171</v>
      </c>
      <c r="C480" t="s">
        <v>31</v>
      </c>
      <c r="D480" s="4">
        <v>43040</v>
      </c>
      <c r="E480" s="4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4">
        <v>43040</v>
      </c>
      <c r="N480" t="s">
        <v>24</v>
      </c>
      <c r="O480" t="s">
        <v>177</v>
      </c>
      <c r="P480" t="s">
        <v>178</v>
      </c>
      <c r="Q480" s="4">
        <v>43852</v>
      </c>
      <c r="R480">
        <f t="shared" si="21"/>
        <v>55687.5</v>
      </c>
      <c r="S480">
        <f t="shared" si="22"/>
        <v>0</v>
      </c>
      <c r="T480">
        <f t="shared" si="23"/>
        <v>0</v>
      </c>
    </row>
    <row r="481" spans="1:20" x14ac:dyDescent="0.3">
      <c r="A481" t="s">
        <v>292</v>
      </c>
      <c r="B481">
        <v>22341873</v>
      </c>
      <c r="C481" t="s">
        <v>19</v>
      </c>
      <c r="D481" s="4">
        <v>43355</v>
      </c>
      <c r="E481" s="4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4">
        <v>43355</v>
      </c>
      <c r="N481" t="s">
        <v>24</v>
      </c>
      <c r="O481" t="s">
        <v>25</v>
      </c>
      <c r="Q481" s="4">
        <v>43852</v>
      </c>
      <c r="R481">
        <f t="shared" si="21"/>
        <v>8745.18</v>
      </c>
      <c r="S481">
        <f t="shared" si="22"/>
        <v>0</v>
      </c>
      <c r="T481">
        <f t="shared" si="23"/>
        <v>0</v>
      </c>
    </row>
    <row r="482" spans="1:20" x14ac:dyDescent="0.3">
      <c r="A482" t="s">
        <v>292</v>
      </c>
      <c r="B482" t="s">
        <v>306</v>
      </c>
      <c r="C482" t="s">
        <v>19</v>
      </c>
      <c r="D482" s="4">
        <v>43511</v>
      </c>
      <c r="E482" s="4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4">
        <v>43511</v>
      </c>
      <c r="N482" t="s">
        <v>24</v>
      </c>
      <c r="O482" t="s">
        <v>25</v>
      </c>
      <c r="Q482" s="4">
        <v>43852</v>
      </c>
      <c r="R482">
        <f t="shared" si="21"/>
        <v>0</v>
      </c>
      <c r="S482">
        <f t="shared" si="22"/>
        <v>0</v>
      </c>
      <c r="T482">
        <f t="shared" si="23"/>
        <v>10578.39</v>
      </c>
    </row>
    <row r="483" spans="1:20" x14ac:dyDescent="0.3">
      <c r="A483" t="s">
        <v>292</v>
      </c>
      <c r="B483" t="s">
        <v>308</v>
      </c>
      <c r="C483" t="s">
        <v>19</v>
      </c>
      <c r="D483" s="4">
        <v>43709</v>
      </c>
      <c r="E483" s="4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4">
        <v>43709</v>
      </c>
      <c r="N483" t="s">
        <v>24</v>
      </c>
      <c r="O483" t="s">
        <v>23</v>
      </c>
      <c r="Q483" s="4">
        <v>43852</v>
      </c>
      <c r="R483">
        <f t="shared" si="21"/>
        <v>10279.51</v>
      </c>
      <c r="S483">
        <f t="shared" si="22"/>
        <v>0</v>
      </c>
      <c r="T483">
        <f t="shared" si="23"/>
        <v>0</v>
      </c>
    </row>
    <row r="484" spans="1:20" x14ac:dyDescent="0.3">
      <c r="A484" t="s">
        <v>292</v>
      </c>
      <c r="B484">
        <v>3.1030411181E+17</v>
      </c>
      <c r="C484" t="s">
        <v>31</v>
      </c>
      <c r="D484" s="4">
        <v>43344</v>
      </c>
      <c r="E484" s="4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4">
        <v>43344</v>
      </c>
      <c r="N484" t="s">
        <v>24</v>
      </c>
      <c r="O484" t="s">
        <v>25</v>
      </c>
      <c r="Q484" s="4">
        <v>43852</v>
      </c>
      <c r="R484">
        <f t="shared" si="21"/>
        <v>610.77</v>
      </c>
      <c r="S484">
        <f t="shared" si="22"/>
        <v>0</v>
      </c>
      <c r="T484">
        <f t="shared" si="23"/>
        <v>0</v>
      </c>
    </row>
    <row r="485" spans="1:20" x14ac:dyDescent="0.3">
      <c r="A485" t="s">
        <v>292</v>
      </c>
      <c r="B485">
        <v>301004265</v>
      </c>
      <c r="C485" t="s">
        <v>31</v>
      </c>
      <c r="D485" s="4">
        <v>43168</v>
      </c>
      <c r="E485" s="4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4">
        <v>43168</v>
      </c>
      <c r="N485" t="s">
        <v>24</v>
      </c>
      <c r="O485" t="s">
        <v>25</v>
      </c>
      <c r="Q485" s="4">
        <v>43852</v>
      </c>
      <c r="R485">
        <f t="shared" si="21"/>
        <v>25000</v>
      </c>
      <c r="S485">
        <f t="shared" si="22"/>
        <v>0</v>
      </c>
      <c r="T485">
        <f t="shared" si="23"/>
        <v>0</v>
      </c>
    </row>
    <row r="486" spans="1:20" x14ac:dyDescent="0.3">
      <c r="A486" t="s">
        <v>292</v>
      </c>
      <c r="B486" t="s">
        <v>309</v>
      </c>
      <c r="C486" t="s">
        <v>19</v>
      </c>
      <c r="D486" s="4">
        <v>43533</v>
      </c>
      <c r="E486" s="4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4">
        <v>43533</v>
      </c>
      <c r="N486" t="s">
        <v>24</v>
      </c>
      <c r="O486" t="s">
        <v>23</v>
      </c>
      <c r="Q486" s="4">
        <v>43852</v>
      </c>
      <c r="R486">
        <f t="shared" si="21"/>
        <v>23750</v>
      </c>
      <c r="S486">
        <f t="shared" si="22"/>
        <v>0</v>
      </c>
      <c r="T486">
        <f t="shared" si="23"/>
        <v>0</v>
      </c>
    </row>
    <row r="487" spans="1:20" x14ac:dyDescent="0.3">
      <c r="A487" t="s">
        <v>292</v>
      </c>
      <c r="B487">
        <v>195269000000</v>
      </c>
      <c r="C487" t="s">
        <v>31</v>
      </c>
      <c r="D487" s="4">
        <v>43414</v>
      </c>
      <c r="E487" s="4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4">
        <v>43414</v>
      </c>
      <c r="N487" t="s">
        <v>24</v>
      </c>
      <c r="O487" t="s">
        <v>25</v>
      </c>
      <c r="Q487" s="4">
        <v>43852</v>
      </c>
      <c r="R487">
        <f t="shared" si="21"/>
        <v>0</v>
      </c>
      <c r="S487">
        <f t="shared" si="22"/>
        <v>0</v>
      </c>
      <c r="T487">
        <f t="shared" si="23"/>
        <v>0</v>
      </c>
    </row>
    <row r="488" spans="1:20" x14ac:dyDescent="0.3">
      <c r="A488" t="s">
        <v>292</v>
      </c>
      <c r="B488">
        <v>2.4122020718290002E+18</v>
      </c>
      <c r="C488" t="s">
        <v>31</v>
      </c>
      <c r="D488" s="4">
        <v>43112</v>
      </c>
      <c r="E488" s="4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4">
        <v>43112</v>
      </c>
      <c r="N488" t="s">
        <v>24</v>
      </c>
      <c r="O488" t="s">
        <v>43</v>
      </c>
      <c r="Q488" s="4">
        <v>43852</v>
      </c>
      <c r="R488">
        <f t="shared" si="21"/>
        <v>0</v>
      </c>
      <c r="S488">
        <f t="shared" si="22"/>
        <v>0</v>
      </c>
      <c r="T488">
        <f t="shared" si="23"/>
        <v>10395</v>
      </c>
    </row>
    <row r="489" spans="1:20" x14ac:dyDescent="0.3">
      <c r="A489" t="s">
        <v>292</v>
      </c>
      <c r="B489">
        <v>2.4122020718290002E+18</v>
      </c>
      <c r="C489" t="s">
        <v>31</v>
      </c>
      <c r="D489" s="4">
        <v>43112</v>
      </c>
      <c r="E489" s="4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N489" t="s">
        <v>44</v>
      </c>
      <c r="O489" t="s">
        <v>43</v>
      </c>
      <c r="Q489" s="4">
        <v>43852</v>
      </c>
      <c r="R489">
        <f t="shared" si="21"/>
        <v>0</v>
      </c>
      <c r="S489">
        <f t="shared" si="22"/>
        <v>0</v>
      </c>
      <c r="T489">
        <f t="shared" si="23"/>
        <v>0</v>
      </c>
    </row>
    <row r="490" spans="1:20" x14ac:dyDescent="0.3">
      <c r="A490" t="s">
        <v>292</v>
      </c>
      <c r="B490" t="s">
        <v>310</v>
      </c>
      <c r="C490" t="s">
        <v>31</v>
      </c>
      <c r="D490" s="4">
        <v>43477</v>
      </c>
      <c r="E490" s="4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4">
        <v>43477</v>
      </c>
      <c r="N490" t="s">
        <v>24</v>
      </c>
      <c r="O490" t="s">
        <v>23</v>
      </c>
      <c r="Q490" s="4">
        <v>43852</v>
      </c>
      <c r="R490">
        <f t="shared" si="21"/>
        <v>0</v>
      </c>
      <c r="S490">
        <f t="shared" si="22"/>
        <v>0</v>
      </c>
      <c r="T490">
        <f t="shared" si="23"/>
        <v>15592.5</v>
      </c>
    </row>
    <row r="491" spans="1:20" x14ac:dyDescent="0.3">
      <c r="A491" t="s">
        <v>292</v>
      </c>
      <c r="B491">
        <v>2.4122020718290002E+18</v>
      </c>
      <c r="C491" t="s">
        <v>19</v>
      </c>
      <c r="D491" s="4">
        <v>43842</v>
      </c>
      <c r="E491" s="4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4">
        <v>43842</v>
      </c>
      <c r="N491" t="s">
        <v>24</v>
      </c>
      <c r="O491" t="s">
        <v>23</v>
      </c>
      <c r="Q491" s="4">
        <v>43852</v>
      </c>
      <c r="R491">
        <f t="shared" si="21"/>
        <v>0</v>
      </c>
      <c r="S491">
        <f t="shared" si="22"/>
        <v>0</v>
      </c>
      <c r="T491">
        <f t="shared" si="23"/>
        <v>11310.75</v>
      </c>
    </row>
    <row r="492" spans="1:20" x14ac:dyDescent="0.3">
      <c r="A492" t="s">
        <v>292</v>
      </c>
      <c r="B492" t="s">
        <v>311</v>
      </c>
      <c r="C492" t="s">
        <v>19</v>
      </c>
      <c r="D492" s="4">
        <v>43779</v>
      </c>
      <c r="E492" s="4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4">
        <v>43779</v>
      </c>
      <c r="N492" t="s">
        <v>24</v>
      </c>
      <c r="O492" t="s">
        <v>23</v>
      </c>
      <c r="Q492" s="4">
        <v>43852</v>
      </c>
      <c r="R492">
        <f t="shared" si="21"/>
        <v>48928.73</v>
      </c>
      <c r="S492">
        <f t="shared" si="22"/>
        <v>0</v>
      </c>
      <c r="T492">
        <f t="shared" si="23"/>
        <v>0</v>
      </c>
    </row>
    <row r="493" spans="1:20" x14ac:dyDescent="0.3">
      <c r="A493" t="s">
        <v>292</v>
      </c>
      <c r="B493">
        <v>41050127</v>
      </c>
      <c r="C493" t="s">
        <v>19</v>
      </c>
      <c r="D493" s="4">
        <v>43794</v>
      </c>
      <c r="E493" s="4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4">
        <v>43794</v>
      </c>
      <c r="N493" t="s">
        <v>24</v>
      </c>
      <c r="O493" t="s">
        <v>25</v>
      </c>
      <c r="Q493" s="4">
        <v>43852</v>
      </c>
      <c r="R493">
        <f t="shared" si="21"/>
        <v>18975</v>
      </c>
      <c r="S493">
        <f t="shared" si="22"/>
        <v>0</v>
      </c>
      <c r="T493">
        <f t="shared" si="23"/>
        <v>0</v>
      </c>
    </row>
    <row r="494" spans="1:20" x14ac:dyDescent="0.3">
      <c r="A494" t="s">
        <v>292</v>
      </c>
      <c r="B494">
        <v>43169018</v>
      </c>
      <c r="C494" t="s">
        <v>31</v>
      </c>
      <c r="D494" s="4">
        <v>43292</v>
      </c>
      <c r="E494" s="4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4">
        <v>43292</v>
      </c>
      <c r="N494" t="s">
        <v>24</v>
      </c>
      <c r="O494" t="s">
        <v>177</v>
      </c>
      <c r="P494" t="s">
        <v>281</v>
      </c>
      <c r="Q494" s="4">
        <v>43852</v>
      </c>
      <c r="R494">
        <f t="shared" si="21"/>
        <v>0</v>
      </c>
      <c r="S494">
        <f t="shared" si="22"/>
        <v>0</v>
      </c>
      <c r="T494">
        <f t="shared" si="23"/>
        <v>16170</v>
      </c>
    </row>
    <row r="495" spans="1:20" x14ac:dyDescent="0.3">
      <c r="A495" t="s">
        <v>292</v>
      </c>
      <c r="B495">
        <v>54522170</v>
      </c>
      <c r="C495" t="s">
        <v>19</v>
      </c>
      <c r="D495" s="4">
        <v>43655</v>
      </c>
      <c r="E495" s="4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4">
        <v>43655</v>
      </c>
      <c r="N495" t="s">
        <v>24</v>
      </c>
      <c r="O495" t="s">
        <v>25</v>
      </c>
      <c r="Q495" s="4">
        <v>43852</v>
      </c>
      <c r="R495">
        <f t="shared" si="21"/>
        <v>0</v>
      </c>
      <c r="S495">
        <f t="shared" si="22"/>
        <v>0</v>
      </c>
      <c r="T495">
        <f t="shared" si="23"/>
        <v>9056.48</v>
      </c>
    </row>
    <row r="496" spans="1:20" x14ac:dyDescent="0.3">
      <c r="A496" t="s">
        <v>292</v>
      </c>
      <c r="B496" t="s">
        <v>312</v>
      </c>
      <c r="C496" t="s">
        <v>31</v>
      </c>
      <c r="D496" s="4">
        <v>43291</v>
      </c>
      <c r="E496" s="4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4">
        <v>43291</v>
      </c>
      <c r="N496" t="s">
        <v>24</v>
      </c>
      <c r="O496" t="s">
        <v>177</v>
      </c>
      <c r="P496" t="s">
        <v>178</v>
      </c>
      <c r="Q496" s="4">
        <v>43852</v>
      </c>
      <c r="R496">
        <f t="shared" si="21"/>
        <v>0</v>
      </c>
      <c r="S496">
        <f t="shared" si="22"/>
        <v>0</v>
      </c>
      <c r="T496">
        <f t="shared" si="23"/>
        <v>18357</v>
      </c>
    </row>
    <row r="497" spans="1:20" x14ac:dyDescent="0.3">
      <c r="A497" t="s">
        <v>292</v>
      </c>
      <c r="B497" t="s">
        <v>313</v>
      </c>
      <c r="C497" t="s">
        <v>31</v>
      </c>
      <c r="D497" s="4">
        <v>43291</v>
      </c>
      <c r="E497" s="4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4">
        <v>43291</v>
      </c>
      <c r="N497" t="s">
        <v>24</v>
      </c>
      <c r="O497" t="s">
        <v>25</v>
      </c>
      <c r="Q497" s="4">
        <v>43852</v>
      </c>
      <c r="R497">
        <f t="shared" si="21"/>
        <v>0</v>
      </c>
      <c r="S497">
        <f t="shared" si="22"/>
        <v>0</v>
      </c>
      <c r="T497">
        <f t="shared" si="23"/>
        <v>10416.75</v>
      </c>
    </row>
    <row r="498" spans="1:20" x14ac:dyDescent="0.3">
      <c r="A498" t="s">
        <v>292</v>
      </c>
      <c r="B498" t="s">
        <v>314</v>
      </c>
      <c r="C498" t="s">
        <v>31</v>
      </c>
      <c r="D498" s="4">
        <v>43291</v>
      </c>
      <c r="E498" s="4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4">
        <v>43291</v>
      </c>
      <c r="N498" t="s">
        <v>24</v>
      </c>
      <c r="O498" t="s">
        <v>25</v>
      </c>
      <c r="Q498" s="4">
        <v>43852</v>
      </c>
      <c r="R498">
        <f t="shared" si="21"/>
        <v>0</v>
      </c>
      <c r="S498">
        <f t="shared" si="22"/>
        <v>0</v>
      </c>
      <c r="T498">
        <f t="shared" si="23"/>
        <v>1232</v>
      </c>
    </row>
    <row r="499" spans="1:20" x14ac:dyDescent="0.3">
      <c r="A499" t="s">
        <v>292</v>
      </c>
      <c r="B499" t="s">
        <v>315</v>
      </c>
      <c r="C499" t="s">
        <v>31</v>
      </c>
      <c r="D499" s="4">
        <v>43291</v>
      </c>
      <c r="E499" s="4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4">
        <v>43291</v>
      </c>
      <c r="N499" t="s">
        <v>24</v>
      </c>
      <c r="O499" t="s">
        <v>177</v>
      </c>
      <c r="P499" t="s">
        <v>281</v>
      </c>
      <c r="Q499" s="4">
        <v>43852</v>
      </c>
      <c r="R499">
        <f t="shared" si="21"/>
        <v>0</v>
      </c>
      <c r="S499">
        <f t="shared" si="22"/>
        <v>0</v>
      </c>
      <c r="T499">
        <f t="shared" si="23"/>
        <v>242.5</v>
      </c>
    </row>
    <row r="500" spans="1:20" x14ac:dyDescent="0.3">
      <c r="A500" t="s">
        <v>292</v>
      </c>
      <c r="B500" t="s">
        <v>316</v>
      </c>
      <c r="C500" t="s">
        <v>19</v>
      </c>
      <c r="D500" s="4">
        <v>43474</v>
      </c>
      <c r="E500" s="4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4">
        <v>43474</v>
      </c>
      <c r="N500" t="s">
        <v>24</v>
      </c>
      <c r="O500" t="s">
        <v>25</v>
      </c>
      <c r="Q500" s="4">
        <v>43852</v>
      </c>
      <c r="R500">
        <f t="shared" si="21"/>
        <v>0</v>
      </c>
      <c r="S500">
        <f t="shared" si="22"/>
        <v>0</v>
      </c>
      <c r="T500">
        <f t="shared" si="23"/>
        <v>643.75</v>
      </c>
    </row>
    <row r="501" spans="1:20" x14ac:dyDescent="0.3">
      <c r="A501" t="s">
        <v>292</v>
      </c>
      <c r="B501" t="s">
        <v>317</v>
      </c>
      <c r="C501" t="s">
        <v>19</v>
      </c>
      <c r="D501" s="4">
        <v>43601</v>
      </c>
      <c r="E501" s="4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4">
        <v>43601</v>
      </c>
      <c r="N501" t="s">
        <v>24</v>
      </c>
      <c r="O501" t="s">
        <v>25</v>
      </c>
      <c r="Q501" s="4">
        <v>43852</v>
      </c>
      <c r="R501">
        <f t="shared" si="21"/>
        <v>0</v>
      </c>
      <c r="S501">
        <f t="shared" si="22"/>
        <v>0</v>
      </c>
      <c r="T501">
        <f t="shared" si="23"/>
        <v>4595.75</v>
      </c>
    </row>
    <row r="502" spans="1:20" x14ac:dyDescent="0.3">
      <c r="A502" t="s">
        <v>292</v>
      </c>
      <c r="B502" t="s">
        <v>318</v>
      </c>
      <c r="C502" t="s">
        <v>19</v>
      </c>
      <c r="D502" s="4">
        <v>43657</v>
      </c>
      <c r="E502" s="4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4">
        <v>43657</v>
      </c>
      <c r="N502" t="s">
        <v>24</v>
      </c>
      <c r="O502" t="s">
        <v>23</v>
      </c>
      <c r="Q502" s="4">
        <v>43852</v>
      </c>
      <c r="R502">
        <f t="shared" si="21"/>
        <v>0</v>
      </c>
      <c r="S502">
        <f t="shared" si="22"/>
        <v>0</v>
      </c>
      <c r="T502">
        <f t="shared" si="23"/>
        <v>21905.200000000001</v>
      </c>
    </row>
    <row r="503" spans="1:20" x14ac:dyDescent="0.3">
      <c r="A503" t="s">
        <v>292</v>
      </c>
      <c r="B503" t="s">
        <v>319</v>
      </c>
      <c r="C503" t="s">
        <v>19</v>
      </c>
      <c r="D503" s="4">
        <v>43656</v>
      </c>
      <c r="E503" s="4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4">
        <v>43656</v>
      </c>
      <c r="N503" t="s">
        <v>24</v>
      </c>
      <c r="O503" t="s">
        <v>23</v>
      </c>
      <c r="Q503" s="4">
        <v>43852</v>
      </c>
      <c r="R503">
        <f t="shared" si="21"/>
        <v>0</v>
      </c>
      <c r="S503">
        <f t="shared" si="22"/>
        <v>0</v>
      </c>
      <c r="T503">
        <f t="shared" si="23"/>
        <v>337.5</v>
      </c>
    </row>
    <row r="504" spans="1:20" x14ac:dyDescent="0.3">
      <c r="A504" t="s">
        <v>292</v>
      </c>
      <c r="B504" t="s">
        <v>320</v>
      </c>
      <c r="C504" t="s">
        <v>19</v>
      </c>
      <c r="D504" s="4">
        <v>43462</v>
      </c>
      <c r="E504" s="4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4">
        <v>43462</v>
      </c>
      <c r="N504" t="s">
        <v>24</v>
      </c>
      <c r="O504" t="s">
        <v>43</v>
      </c>
      <c r="Q504" s="4">
        <v>43852</v>
      </c>
      <c r="R504">
        <f t="shared" si="21"/>
        <v>0</v>
      </c>
      <c r="S504">
        <f t="shared" si="22"/>
        <v>0</v>
      </c>
      <c r="T504">
        <f t="shared" si="23"/>
        <v>6112.76</v>
      </c>
    </row>
    <row r="505" spans="1:20" x14ac:dyDescent="0.3">
      <c r="A505" t="s">
        <v>292</v>
      </c>
      <c r="B505" t="s">
        <v>320</v>
      </c>
      <c r="C505" t="s">
        <v>19</v>
      </c>
      <c r="D505" s="4">
        <v>43462</v>
      </c>
      <c r="E505" s="4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N505" t="s">
        <v>44</v>
      </c>
      <c r="O505" t="s">
        <v>43</v>
      </c>
      <c r="Q505" s="4">
        <v>43852</v>
      </c>
      <c r="R505">
        <f t="shared" si="21"/>
        <v>0</v>
      </c>
      <c r="S505">
        <f t="shared" si="22"/>
        <v>0</v>
      </c>
      <c r="T505">
        <f t="shared" si="23"/>
        <v>0</v>
      </c>
    </row>
    <row r="506" spans="1:20" x14ac:dyDescent="0.3">
      <c r="A506" t="s">
        <v>292</v>
      </c>
      <c r="B506" t="s">
        <v>321</v>
      </c>
      <c r="C506" t="s">
        <v>19</v>
      </c>
      <c r="D506" s="4">
        <v>43440</v>
      </c>
      <c r="E506" s="4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4">
        <v>43440</v>
      </c>
      <c r="N506" t="s">
        <v>24</v>
      </c>
      <c r="O506" t="s">
        <v>25</v>
      </c>
      <c r="Q506" s="4">
        <v>43852</v>
      </c>
      <c r="R506">
        <f t="shared" si="21"/>
        <v>0</v>
      </c>
      <c r="S506">
        <f t="shared" si="22"/>
        <v>0</v>
      </c>
      <c r="T506">
        <f t="shared" si="23"/>
        <v>10725</v>
      </c>
    </row>
    <row r="507" spans="1:20" x14ac:dyDescent="0.3">
      <c r="A507" t="s">
        <v>292</v>
      </c>
      <c r="B507">
        <v>2280014070</v>
      </c>
      <c r="C507" t="s">
        <v>19</v>
      </c>
      <c r="D507" s="4">
        <v>43533</v>
      </c>
      <c r="E507" s="4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4">
        <v>43533</v>
      </c>
      <c r="N507" t="s">
        <v>24</v>
      </c>
      <c r="O507" t="s">
        <v>25</v>
      </c>
      <c r="Q507" s="4">
        <v>43852</v>
      </c>
      <c r="R507">
        <f t="shared" si="21"/>
        <v>0</v>
      </c>
      <c r="S507">
        <f t="shared" si="22"/>
        <v>0</v>
      </c>
      <c r="T507">
        <f t="shared" si="23"/>
        <v>27530.38</v>
      </c>
    </row>
    <row r="508" spans="1:20" x14ac:dyDescent="0.3">
      <c r="A508" t="s">
        <v>292</v>
      </c>
      <c r="B508">
        <v>3.1030411181E+17</v>
      </c>
      <c r="C508" t="s">
        <v>31</v>
      </c>
      <c r="D508" s="4">
        <v>43191</v>
      </c>
      <c r="E508" s="4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4">
        <v>43191</v>
      </c>
      <c r="N508" t="s">
        <v>24</v>
      </c>
      <c r="O508" t="s">
        <v>177</v>
      </c>
      <c r="P508" t="s">
        <v>322</v>
      </c>
      <c r="Q508" s="4">
        <v>43852</v>
      </c>
      <c r="R508">
        <f t="shared" si="21"/>
        <v>0</v>
      </c>
      <c r="S508">
        <f t="shared" si="22"/>
        <v>0</v>
      </c>
      <c r="T508">
        <f t="shared" si="23"/>
        <v>106033.91</v>
      </c>
    </row>
    <row r="509" spans="1:20" x14ac:dyDescent="0.3">
      <c r="A509" t="s">
        <v>292</v>
      </c>
      <c r="B509">
        <v>3.1030411181E+17</v>
      </c>
      <c r="C509" t="s">
        <v>19</v>
      </c>
      <c r="D509" s="4">
        <v>43473</v>
      </c>
      <c r="E509" s="4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4">
        <v>43473</v>
      </c>
      <c r="N509" t="s">
        <v>24</v>
      </c>
      <c r="O509" t="s">
        <v>25</v>
      </c>
      <c r="Q509" s="4">
        <v>43852</v>
      </c>
      <c r="R509">
        <f t="shared" si="21"/>
        <v>0</v>
      </c>
      <c r="S509">
        <f t="shared" si="22"/>
        <v>0</v>
      </c>
      <c r="T509">
        <f t="shared" si="23"/>
        <v>3978.77</v>
      </c>
    </row>
    <row r="510" spans="1:20" x14ac:dyDescent="0.3">
      <c r="A510" t="s">
        <v>292</v>
      </c>
      <c r="B510">
        <v>3.1030411181E+17</v>
      </c>
      <c r="C510" t="s">
        <v>19</v>
      </c>
      <c r="D510" s="4">
        <v>43484</v>
      </c>
      <c r="E510" s="4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4">
        <v>43484</v>
      </c>
      <c r="N510" t="s">
        <v>24</v>
      </c>
      <c r="O510" t="s">
        <v>25</v>
      </c>
      <c r="Q510" s="4">
        <v>43852</v>
      </c>
      <c r="R510">
        <f t="shared" si="21"/>
        <v>0</v>
      </c>
      <c r="S510">
        <f t="shared" si="22"/>
        <v>0</v>
      </c>
      <c r="T510">
        <f t="shared" si="23"/>
        <v>9453.35</v>
      </c>
    </row>
    <row r="511" spans="1:20" x14ac:dyDescent="0.3">
      <c r="A511" t="s">
        <v>292</v>
      </c>
      <c r="B511">
        <v>3.1030411181E+17</v>
      </c>
      <c r="C511" t="s">
        <v>19</v>
      </c>
      <c r="D511" s="4">
        <v>43522</v>
      </c>
      <c r="E511" s="4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4">
        <v>43522</v>
      </c>
      <c r="N511" t="s">
        <v>24</v>
      </c>
      <c r="O511" t="s">
        <v>25</v>
      </c>
      <c r="Q511" s="4">
        <v>43852</v>
      </c>
      <c r="R511">
        <f t="shared" si="21"/>
        <v>0</v>
      </c>
      <c r="S511">
        <f t="shared" si="22"/>
        <v>0</v>
      </c>
      <c r="T511">
        <f t="shared" si="23"/>
        <v>4156.79</v>
      </c>
    </row>
    <row r="512" spans="1:20" x14ac:dyDescent="0.3">
      <c r="A512" t="s">
        <v>292</v>
      </c>
      <c r="B512">
        <v>43187020</v>
      </c>
      <c r="C512" t="s">
        <v>19</v>
      </c>
      <c r="D512" s="4">
        <v>43577</v>
      </c>
      <c r="E512" s="4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4">
        <v>43577</v>
      </c>
      <c r="N512" t="s">
        <v>24</v>
      </c>
      <c r="O512" t="s">
        <v>25</v>
      </c>
      <c r="Q512" s="4">
        <v>43852</v>
      </c>
      <c r="R512">
        <f t="shared" si="21"/>
        <v>0</v>
      </c>
      <c r="S512">
        <f t="shared" si="22"/>
        <v>7451.24</v>
      </c>
      <c r="T512">
        <f t="shared" si="23"/>
        <v>0</v>
      </c>
    </row>
    <row r="513" spans="1:20" x14ac:dyDescent="0.3">
      <c r="A513" t="s">
        <v>323</v>
      </c>
      <c r="B513" t="s">
        <v>324</v>
      </c>
      <c r="C513" t="s">
        <v>19</v>
      </c>
      <c r="D513" s="4">
        <v>43441</v>
      </c>
      <c r="E513" s="4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4">
        <v>43816</v>
      </c>
      <c r="N513" t="s">
        <v>24</v>
      </c>
      <c r="O513" t="s">
        <v>25</v>
      </c>
      <c r="Q513" s="4">
        <v>43852</v>
      </c>
      <c r="R513">
        <f t="shared" si="21"/>
        <v>0</v>
      </c>
      <c r="S513">
        <f t="shared" si="22"/>
        <v>0</v>
      </c>
      <c r="T513">
        <f t="shared" si="23"/>
        <v>3630</v>
      </c>
    </row>
    <row r="514" spans="1:20" x14ac:dyDescent="0.3">
      <c r="A514" t="s">
        <v>292</v>
      </c>
      <c r="B514" t="s">
        <v>71</v>
      </c>
      <c r="C514" t="s">
        <v>19</v>
      </c>
      <c r="D514" s="4">
        <v>43354</v>
      </c>
      <c r="E514" s="4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4">
        <v>43719</v>
      </c>
      <c r="N514" t="s">
        <v>24</v>
      </c>
      <c r="O514" t="s">
        <v>25</v>
      </c>
      <c r="Q514" s="4">
        <v>43852</v>
      </c>
      <c r="R514">
        <f t="shared" si="21"/>
        <v>1072.5</v>
      </c>
      <c r="S514">
        <f t="shared" si="22"/>
        <v>0</v>
      </c>
      <c r="T514">
        <f t="shared" si="23"/>
        <v>0</v>
      </c>
    </row>
    <row r="515" spans="1:20" x14ac:dyDescent="0.3">
      <c r="A515" t="s">
        <v>323</v>
      </c>
      <c r="B515">
        <v>1.11200441808E+19</v>
      </c>
      <c r="C515" t="s">
        <v>19</v>
      </c>
      <c r="D515" s="4">
        <v>43468</v>
      </c>
      <c r="E515" s="4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4">
        <v>43468</v>
      </c>
      <c r="N515" t="s">
        <v>24</v>
      </c>
      <c r="O515" t="s">
        <v>25</v>
      </c>
      <c r="Q515" s="4">
        <v>43852</v>
      </c>
      <c r="R515">
        <f t="shared" ref="R515:R578" si="24">IF(K515="Renewal",L515,0)</f>
        <v>0</v>
      </c>
      <c r="S515">
        <f t="shared" ref="S515:S578" si="25">IF(K515="New",L515,0)</f>
        <v>0</v>
      </c>
      <c r="T515">
        <f t="shared" ref="T515:T578" si="26">IF(K515="Cross sell",L515,0)</f>
        <v>49401.25</v>
      </c>
    </row>
    <row r="516" spans="1:20" x14ac:dyDescent="0.3">
      <c r="A516" t="s">
        <v>323</v>
      </c>
      <c r="B516">
        <v>1.11200441808E+19</v>
      </c>
      <c r="C516" t="s">
        <v>19</v>
      </c>
      <c r="D516" s="4">
        <v>43468</v>
      </c>
      <c r="E516" s="4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4">
        <v>43468</v>
      </c>
      <c r="N516" t="s">
        <v>24</v>
      </c>
      <c r="O516" t="s">
        <v>25</v>
      </c>
      <c r="Q516" s="4">
        <v>43852</v>
      </c>
      <c r="R516">
        <f t="shared" si="24"/>
        <v>0</v>
      </c>
      <c r="S516">
        <f t="shared" si="25"/>
        <v>0</v>
      </c>
      <c r="T516">
        <f t="shared" si="26"/>
        <v>49401.25</v>
      </c>
    </row>
    <row r="517" spans="1:20" x14ac:dyDescent="0.3">
      <c r="A517" t="s">
        <v>323</v>
      </c>
      <c r="B517">
        <v>1.1120044185899999E+19</v>
      </c>
      <c r="C517" t="s">
        <v>19</v>
      </c>
      <c r="D517" s="4">
        <v>43468</v>
      </c>
      <c r="E517" s="4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4">
        <v>43468</v>
      </c>
      <c r="N517" t="s">
        <v>24</v>
      </c>
      <c r="O517" t="s">
        <v>25</v>
      </c>
      <c r="Q517" s="4">
        <v>43852</v>
      </c>
      <c r="R517">
        <f t="shared" si="24"/>
        <v>0</v>
      </c>
      <c r="S517">
        <f t="shared" si="25"/>
        <v>0</v>
      </c>
      <c r="T517">
        <f t="shared" si="26"/>
        <v>45000</v>
      </c>
    </row>
    <row r="518" spans="1:20" x14ac:dyDescent="0.3">
      <c r="A518" t="s">
        <v>323</v>
      </c>
      <c r="B518" t="s">
        <v>325</v>
      </c>
      <c r="C518" t="s">
        <v>31</v>
      </c>
      <c r="D518" s="4">
        <v>43373</v>
      </c>
      <c r="E518" s="4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4">
        <v>43373</v>
      </c>
      <c r="N518" t="s">
        <v>24</v>
      </c>
      <c r="O518" t="s">
        <v>25</v>
      </c>
      <c r="Q518" s="4">
        <v>43852</v>
      </c>
      <c r="R518">
        <f t="shared" si="24"/>
        <v>54000</v>
      </c>
      <c r="S518">
        <f t="shared" si="25"/>
        <v>0</v>
      </c>
      <c r="T518">
        <f t="shared" si="26"/>
        <v>0</v>
      </c>
    </row>
    <row r="519" spans="1:20" x14ac:dyDescent="0.3">
      <c r="A519" t="s">
        <v>323</v>
      </c>
      <c r="B519" t="s">
        <v>326</v>
      </c>
      <c r="C519" t="s">
        <v>19</v>
      </c>
      <c r="D519" s="4">
        <v>43448</v>
      </c>
      <c r="E519" s="4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4">
        <v>43448</v>
      </c>
      <c r="N519" t="s">
        <v>24</v>
      </c>
      <c r="O519" t="s">
        <v>25</v>
      </c>
      <c r="Q519" s="4">
        <v>43852</v>
      </c>
      <c r="R519">
        <f t="shared" si="24"/>
        <v>0</v>
      </c>
      <c r="S519">
        <f t="shared" si="25"/>
        <v>0</v>
      </c>
      <c r="T519">
        <f t="shared" si="26"/>
        <v>5659.5</v>
      </c>
    </row>
    <row r="520" spans="1:20" x14ac:dyDescent="0.3">
      <c r="A520" t="s">
        <v>323</v>
      </c>
      <c r="B520">
        <v>3.1142027482102001E+18</v>
      </c>
      <c r="C520" t="s">
        <v>19</v>
      </c>
      <c r="D520" s="4">
        <v>43566</v>
      </c>
      <c r="E520" s="4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4">
        <v>43566</v>
      </c>
      <c r="N520" t="s">
        <v>24</v>
      </c>
      <c r="O520" t="s">
        <v>25</v>
      </c>
      <c r="Q520" s="4">
        <v>43852</v>
      </c>
      <c r="R520">
        <f t="shared" si="24"/>
        <v>0</v>
      </c>
      <c r="S520">
        <f t="shared" si="25"/>
        <v>0</v>
      </c>
      <c r="T520">
        <f t="shared" si="26"/>
        <v>2942.25</v>
      </c>
    </row>
    <row r="521" spans="1:20" x14ac:dyDescent="0.3">
      <c r="A521" t="s">
        <v>323</v>
      </c>
      <c r="B521" t="s">
        <v>327</v>
      </c>
      <c r="C521" t="s">
        <v>31</v>
      </c>
      <c r="D521" s="4">
        <v>43397</v>
      </c>
      <c r="E521" s="4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4">
        <v>43761</v>
      </c>
      <c r="N521" t="s">
        <v>24</v>
      </c>
      <c r="O521" t="s">
        <v>25</v>
      </c>
      <c r="Q521" s="4">
        <v>43852</v>
      </c>
      <c r="R521">
        <f t="shared" si="24"/>
        <v>6335.5</v>
      </c>
      <c r="S521">
        <f t="shared" si="25"/>
        <v>0</v>
      </c>
      <c r="T521">
        <f t="shared" si="26"/>
        <v>0</v>
      </c>
    </row>
    <row r="522" spans="1:20" x14ac:dyDescent="0.3">
      <c r="A522" t="s">
        <v>323</v>
      </c>
      <c r="B522" t="s">
        <v>328</v>
      </c>
      <c r="C522" t="s">
        <v>19</v>
      </c>
      <c r="D522" s="4">
        <v>43764</v>
      </c>
      <c r="E522" s="4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4">
        <v>43764</v>
      </c>
      <c r="N522" t="s">
        <v>24</v>
      </c>
      <c r="O522" t="s">
        <v>23</v>
      </c>
      <c r="Q522" s="4">
        <v>43852</v>
      </c>
      <c r="R522">
        <f t="shared" si="24"/>
        <v>2436.75</v>
      </c>
      <c r="S522">
        <f t="shared" si="25"/>
        <v>0</v>
      </c>
      <c r="T522">
        <f t="shared" si="26"/>
        <v>0</v>
      </c>
    </row>
    <row r="523" spans="1:20" x14ac:dyDescent="0.3">
      <c r="A523" t="s">
        <v>323</v>
      </c>
      <c r="B523">
        <v>10619837</v>
      </c>
      <c r="C523" t="s">
        <v>31</v>
      </c>
      <c r="D523" s="4">
        <v>43397</v>
      </c>
      <c r="E523" s="4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4">
        <v>43397</v>
      </c>
      <c r="N523" t="s">
        <v>24</v>
      </c>
      <c r="O523" t="s">
        <v>25</v>
      </c>
      <c r="Q523" s="4">
        <v>43852</v>
      </c>
      <c r="R523">
        <f t="shared" si="24"/>
        <v>18321.23</v>
      </c>
      <c r="S523">
        <f t="shared" si="25"/>
        <v>0</v>
      </c>
      <c r="T523">
        <f t="shared" si="26"/>
        <v>0</v>
      </c>
    </row>
    <row r="524" spans="1:20" x14ac:dyDescent="0.3">
      <c r="A524" t="s">
        <v>323</v>
      </c>
      <c r="B524" t="s">
        <v>329</v>
      </c>
      <c r="C524" t="s">
        <v>19</v>
      </c>
      <c r="D524" s="4">
        <v>43763</v>
      </c>
      <c r="E524" s="4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4">
        <v>43763</v>
      </c>
      <c r="N524" t="s">
        <v>24</v>
      </c>
      <c r="O524" t="s">
        <v>23</v>
      </c>
      <c r="Q524" s="4">
        <v>43852</v>
      </c>
      <c r="R524">
        <f t="shared" si="24"/>
        <v>26967.39</v>
      </c>
      <c r="S524">
        <f t="shared" si="25"/>
        <v>0</v>
      </c>
      <c r="T524">
        <f t="shared" si="26"/>
        <v>0</v>
      </c>
    </row>
    <row r="525" spans="1:20" x14ac:dyDescent="0.3">
      <c r="A525" t="s">
        <v>323</v>
      </c>
      <c r="B525" t="s">
        <v>330</v>
      </c>
      <c r="C525" t="s">
        <v>19</v>
      </c>
      <c r="D525" s="4">
        <v>43101</v>
      </c>
      <c r="E525" s="4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4">
        <v>43101</v>
      </c>
      <c r="N525" t="s">
        <v>24</v>
      </c>
      <c r="O525" t="s">
        <v>25</v>
      </c>
      <c r="Q525" s="4">
        <v>43852</v>
      </c>
      <c r="R525">
        <f t="shared" si="24"/>
        <v>159956.76</v>
      </c>
      <c r="S525">
        <f t="shared" si="25"/>
        <v>0</v>
      </c>
      <c r="T525">
        <f t="shared" si="26"/>
        <v>0</v>
      </c>
    </row>
    <row r="526" spans="1:20" x14ac:dyDescent="0.3">
      <c r="A526" t="s">
        <v>323</v>
      </c>
      <c r="B526" t="s">
        <v>331</v>
      </c>
      <c r="C526" t="s">
        <v>19</v>
      </c>
      <c r="D526" s="4">
        <v>43466</v>
      </c>
      <c r="E526" s="4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4">
        <v>43466</v>
      </c>
      <c r="N526" t="s">
        <v>24</v>
      </c>
      <c r="O526" t="s">
        <v>25</v>
      </c>
      <c r="Q526" s="4">
        <v>43852</v>
      </c>
      <c r="R526">
        <f t="shared" si="24"/>
        <v>0</v>
      </c>
      <c r="S526">
        <f t="shared" si="25"/>
        <v>0</v>
      </c>
      <c r="T526">
        <f t="shared" si="26"/>
        <v>0</v>
      </c>
    </row>
    <row r="527" spans="1:20" x14ac:dyDescent="0.3">
      <c r="A527" t="s">
        <v>323</v>
      </c>
      <c r="B527">
        <v>1.60261822110088E+17</v>
      </c>
      <c r="C527" t="s">
        <v>19</v>
      </c>
      <c r="D527" s="4">
        <v>43251</v>
      </c>
      <c r="E527" s="4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4">
        <v>43373</v>
      </c>
      <c r="N527" t="s">
        <v>24</v>
      </c>
      <c r="O527" t="s">
        <v>25</v>
      </c>
      <c r="Q527" s="4">
        <v>43852</v>
      </c>
      <c r="R527">
        <f t="shared" si="24"/>
        <v>8268.1299999999992</v>
      </c>
      <c r="S527">
        <f t="shared" si="25"/>
        <v>0</v>
      </c>
      <c r="T527">
        <f t="shared" si="26"/>
        <v>0</v>
      </c>
    </row>
    <row r="528" spans="1:20" x14ac:dyDescent="0.3">
      <c r="A528" t="s">
        <v>323</v>
      </c>
      <c r="B528">
        <v>3.1142029974272998E+18</v>
      </c>
      <c r="C528" t="s">
        <v>19</v>
      </c>
      <c r="D528" s="4">
        <v>43727</v>
      </c>
      <c r="E528" s="4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4">
        <v>43727</v>
      </c>
      <c r="N528" t="s">
        <v>24</v>
      </c>
      <c r="O528" t="s">
        <v>23</v>
      </c>
      <c r="Q528" s="4">
        <v>43852</v>
      </c>
      <c r="R528">
        <f t="shared" si="24"/>
        <v>12500.13</v>
      </c>
      <c r="S528">
        <f t="shared" si="25"/>
        <v>0</v>
      </c>
      <c r="T528">
        <f t="shared" si="26"/>
        <v>0</v>
      </c>
    </row>
    <row r="529" spans="1:20" x14ac:dyDescent="0.3">
      <c r="A529" t="s">
        <v>323</v>
      </c>
      <c r="B529">
        <v>3.1242015891005998E+18</v>
      </c>
      <c r="C529" t="s">
        <v>19</v>
      </c>
      <c r="D529" s="4">
        <v>43186</v>
      </c>
      <c r="E529" s="4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4">
        <v>43186</v>
      </c>
      <c r="N529" t="s">
        <v>24</v>
      </c>
      <c r="O529" t="s">
        <v>25</v>
      </c>
      <c r="Q529" s="4">
        <v>43852</v>
      </c>
      <c r="R529">
        <f t="shared" si="24"/>
        <v>10584.15</v>
      </c>
      <c r="S529">
        <f t="shared" si="25"/>
        <v>0</v>
      </c>
      <c r="T529">
        <f t="shared" si="26"/>
        <v>0</v>
      </c>
    </row>
    <row r="530" spans="1:20" x14ac:dyDescent="0.3">
      <c r="A530" t="s">
        <v>323</v>
      </c>
      <c r="B530">
        <v>3.1242015891005998E+18</v>
      </c>
      <c r="C530" t="s">
        <v>19</v>
      </c>
      <c r="D530" s="4">
        <v>43467</v>
      </c>
      <c r="E530" s="4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4">
        <v>43467</v>
      </c>
      <c r="N530" t="s">
        <v>24</v>
      </c>
      <c r="O530" t="s">
        <v>25</v>
      </c>
      <c r="Q530" s="4">
        <v>43852</v>
      </c>
      <c r="R530">
        <f t="shared" si="24"/>
        <v>14393.8</v>
      </c>
      <c r="S530">
        <f t="shared" si="25"/>
        <v>0</v>
      </c>
      <c r="T530">
        <f t="shared" si="26"/>
        <v>0</v>
      </c>
    </row>
    <row r="531" spans="1:20" x14ac:dyDescent="0.3">
      <c r="A531" t="s">
        <v>323</v>
      </c>
      <c r="B531" t="s">
        <v>332</v>
      </c>
      <c r="C531" t="s">
        <v>31</v>
      </c>
      <c r="D531" s="4">
        <v>43235</v>
      </c>
      <c r="E531" s="4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4">
        <v>43235</v>
      </c>
      <c r="N531" t="s">
        <v>24</v>
      </c>
      <c r="O531" t="s">
        <v>25</v>
      </c>
      <c r="Q531" s="4">
        <v>43852</v>
      </c>
      <c r="R531">
        <f t="shared" si="24"/>
        <v>691.85</v>
      </c>
      <c r="S531">
        <f t="shared" si="25"/>
        <v>0</v>
      </c>
      <c r="T531">
        <f t="shared" si="26"/>
        <v>0</v>
      </c>
    </row>
    <row r="532" spans="1:20" x14ac:dyDescent="0.3">
      <c r="A532" t="s">
        <v>323</v>
      </c>
      <c r="B532" t="s">
        <v>333</v>
      </c>
      <c r="C532" t="s">
        <v>19</v>
      </c>
      <c r="D532" s="4">
        <v>43600</v>
      </c>
      <c r="E532" s="4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4">
        <v>43600</v>
      </c>
      <c r="N532" t="s">
        <v>24</v>
      </c>
      <c r="O532" t="s">
        <v>23</v>
      </c>
      <c r="Q532" s="4">
        <v>43852</v>
      </c>
      <c r="R532">
        <f t="shared" si="24"/>
        <v>691.85</v>
      </c>
      <c r="S532">
        <f t="shared" si="25"/>
        <v>0</v>
      </c>
      <c r="T532">
        <f t="shared" si="26"/>
        <v>0</v>
      </c>
    </row>
    <row r="533" spans="1:20" x14ac:dyDescent="0.3">
      <c r="A533" t="s">
        <v>323</v>
      </c>
      <c r="B533" t="s">
        <v>334</v>
      </c>
      <c r="C533" t="s">
        <v>19</v>
      </c>
      <c r="D533" s="4">
        <v>42969</v>
      </c>
      <c r="E533" s="4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4">
        <v>42969</v>
      </c>
      <c r="N533" t="s">
        <v>24</v>
      </c>
      <c r="O533" t="s">
        <v>25</v>
      </c>
      <c r="Q533" s="4">
        <v>43852</v>
      </c>
      <c r="R533">
        <f t="shared" si="24"/>
        <v>10964.79</v>
      </c>
      <c r="S533">
        <f t="shared" si="25"/>
        <v>0</v>
      </c>
      <c r="T533">
        <f t="shared" si="26"/>
        <v>0</v>
      </c>
    </row>
    <row r="534" spans="1:20" x14ac:dyDescent="0.3">
      <c r="A534" t="s">
        <v>323</v>
      </c>
      <c r="B534" t="s">
        <v>335</v>
      </c>
      <c r="C534" t="s">
        <v>31</v>
      </c>
      <c r="D534" s="4">
        <v>43334</v>
      </c>
      <c r="E534" s="4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4">
        <v>43698</v>
      </c>
      <c r="N534" t="s">
        <v>24</v>
      </c>
      <c r="O534" t="s">
        <v>25</v>
      </c>
      <c r="Q534" s="4">
        <v>43852</v>
      </c>
      <c r="R534">
        <f t="shared" si="24"/>
        <v>13630.7</v>
      </c>
      <c r="S534">
        <f t="shared" si="25"/>
        <v>0</v>
      </c>
      <c r="T534">
        <f t="shared" si="26"/>
        <v>0</v>
      </c>
    </row>
    <row r="535" spans="1:20" x14ac:dyDescent="0.3">
      <c r="A535" t="s">
        <v>323</v>
      </c>
      <c r="B535" t="s">
        <v>336</v>
      </c>
      <c r="C535" t="s">
        <v>19</v>
      </c>
      <c r="D535" s="4">
        <v>43738</v>
      </c>
      <c r="E535" s="4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4">
        <v>43738</v>
      </c>
      <c r="N535" t="s">
        <v>24</v>
      </c>
      <c r="O535" t="s">
        <v>23</v>
      </c>
      <c r="Q535" s="4">
        <v>43852</v>
      </c>
      <c r="R535">
        <f t="shared" si="24"/>
        <v>123750</v>
      </c>
      <c r="S535">
        <f t="shared" si="25"/>
        <v>0</v>
      </c>
      <c r="T535">
        <f t="shared" si="26"/>
        <v>0</v>
      </c>
    </row>
    <row r="536" spans="1:20" x14ac:dyDescent="0.3">
      <c r="A536" t="s">
        <v>323</v>
      </c>
      <c r="B536" t="s">
        <v>337</v>
      </c>
      <c r="C536" t="s">
        <v>31</v>
      </c>
      <c r="D536" s="4">
        <v>43246</v>
      </c>
      <c r="E536" s="4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4">
        <v>43246</v>
      </c>
      <c r="N536" t="s">
        <v>24</v>
      </c>
      <c r="O536" t="s">
        <v>25</v>
      </c>
      <c r="Q536" s="4">
        <v>43852</v>
      </c>
      <c r="R536">
        <f t="shared" si="24"/>
        <v>869.63</v>
      </c>
      <c r="S536">
        <f t="shared" si="25"/>
        <v>0</v>
      </c>
      <c r="T536">
        <f t="shared" si="26"/>
        <v>0</v>
      </c>
    </row>
    <row r="537" spans="1:20" x14ac:dyDescent="0.3">
      <c r="A537" t="s">
        <v>323</v>
      </c>
      <c r="B537" t="s">
        <v>338</v>
      </c>
      <c r="C537" t="s">
        <v>19</v>
      </c>
      <c r="D537" s="4">
        <v>43611</v>
      </c>
      <c r="E537" s="4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4">
        <v>43611</v>
      </c>
      <c r="N537" t="s">
        <v>24</v>
      </c>
      <c r="O537" t="s">
        <v>23</v>
      </c>
      <c r="Q537" s="4">
        <v>43852</v>
      </c>
      <c r="R537">
        <f t="shared" si="24"/>
        <v>869.63</v>
      </c>
      <c r="S537">
        <f t="shared" si="25"/>
        <v>0</v>
      </c>
      <c r="T537">
        <f t="shared" si="26"/>
        <v>0</v>
      </c>
    </row>
    <row r="538" spans="1:20" x14ac:dyDescent="0.3">
      <c r="A538" t="s">
        <v>323</v>
      </c>
      <c r="B538" t="s">
        <v>339</v>
      </c>
      <c r="C538" t="s">
        <v>19</v>
      </c>
      <c r="D538" s="4">
        <v>43147</v>
      </c>
      <c r="E538" s="4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4">
        <v>43512</v>
      </c>
      <c r="N538" t="s">
        <v>24</v>
      </c>
      <c r="O538" t="s">
        <v>25</v>
      </c>
      <c r="Q538" s="4">
        <v>43852</v>
      </c>
      <c r="R538">
        <f t="shared" si="24"/>
        <v>1562.5</v>
      </c>
      <c r="S538">
        <f t="shared" si="25"/>
        <v>0</v>
      </c>
      <c r="T538">
        <f t="shared" si="26"/>
        <v>0</v>
      </c>
    </row>
    <row r="539" spans="1:20" x14ac:dyDescent="0.3">
      <c r="A539" t="s">
        <v>323</v>
      </c>
      <c r="B539" t="s">
        <v>340</v>
      </c>
      <c r="C539" t="s">
        <v>31</v>
      </c>
      <c r="D539" s="4">
        <v>43466</v>
      </c>
      <c r="E539" s="4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4">
        <v>43647</v>
      </c>
      <c r="N539" t="s">
        <v>24</v>
      </c>
      <c r="O539" t="s">
        <v>177</v>
      </c>
      <c r="P539" t="s">
        <v>207</v>
      </c>
      <c r="Q539" s="4">
        <v>43852</v>
      </c>
      <c r="R539">
        <f t="shared" si="24"/>
        <v>43367</v>
      </c>
      <c r="S539">
        <f t="shared" si="25"/>
        <v>0</v>
      </c>
      <c r="T539">
        <f t="shared" si="26"/>
        <v>0</v>
      </c>
    </row>
    <row r="540" spans="1:20" x14ac:dyDescent="0.3">
      <c r="A540" t="s">
        <v>323</v>
      </c>
      <c r="B540" t="s">
        <v>340</v>
      </c>
      <c r="C540" t="s">
        <v>31</v>
      </c>
      <c r="D540" s="4">
        <v>43466</v>
      </c>
      <c r="E540" s="4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4">
        <v>43739</v>
      </c>
      <c r="N540" t="s">
        <v>24</v>
      </c>
      <c r="O540" t="s">
        <v>177</v>
      </c>
      <c r="P540" t="s">
        <v>207</v>
      </c>
      <c r="Q540" s="4">
        <v>43852</v>
      </c>
      <c r="R540">
        <f t="shared" si="24"/>
        <v>43367</v>
      </c>
      <c r="S540">
        <f t="shared" si="25"/>
        <v>0</v>
      </c>
      <c r="T540">
        <f t="shared" si="26"/>
        <v>0</v>
      </c>
    </row>
    <row r="541" spans="1:20" x14ac:dyDescent="0.3">
      <c r="A541" t="s">
        <v>323</v>
      </c>
      <c r="B541" t="s">
        <v>340</v>
      </c>
      <c r="C541" t="s">
        <v>31</v>
      </c>
      <c r="D541" s="4">
        <v>43466</v>
      </c>
      <c r="E541" s="4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4">
        <v>43466</v>
      </c>
      <c r="N541" t="s">
        <v>24</v>
      </c>
      <c r="O541" t="s">
        <v>177</v>
      </c>
      <c r="P541" t="s">
        <v>207</v>
      </c>
      <c r="Q541" s="4">
        <v>43852</v>
      </c>
      <c r="R541">
        <f t="shared" si="24"/>
        <v>65050.5</v>
      </c>
      <c r="S541">
        <f t="shared" si="25"/>
        <v>0</v>
      </c>
      <c r="T541">
        <f t="shared" si="26"/>
        <v>0</v>
      </c>
    </row>
    <row r="542" spans="1:20" x14ac:dyDescent="0.3">
      <c r="A542" t="s">
        <v>323</v>
      </c>
      <c r="B542" t="s">
        <v>340</v>
      </c>
      <c r="C542" t="s">
        <v>31</v>
      </c>
      <c r="D542" s="4">
        <v>43466</v>
      </c>
      <c r="E542" s="4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4">
        <v>43556</v>
      </c>
      <c r="N542" t="s">
        <v>24</v>
      </c>
      <c r="O542" t="s">
        <v>177</v>
      </c>
      <c r="P542" t="s">
        <v>207</v>
      </c>
      <c r="Q542" s="4">
        <v>43852</v>
      </c>
      <c r="R542">
        <f t="shared" si="24"/>
        <v>65050.5</v>
      </c>
      <c r="S542">
        <f t="shared" si="25"/>
        <v>0</v>
      </c>
      <c r="T542">
        <f t="shared" si="26"/>
        <v>0</v>
      </c>
    </row>
    <row r="543" spans="1:20" x14ac:dyDescent="0.3">
      <c r="A543" t="s">
        <v>323</v>
      </c>
      <c r="B543" t="s">
        <v>341</v>
      </c>
      <c r="C543" t="s">
        <v>31</v>
      </c>
      <c r="D543" s="4">
        <v>43466</v>
      </c>
      <c r="E543" s="4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4">
        <v>43647</v>
      </c>
      <c r="N543" t="s">
        <v>24</v>
      </c>
      <c r="O543" t="s">
        <v>177</v>
      </c>
      <c r="P543" t="s">
        <v>207</v>
      </c>
      <c r="Q543" s="4">
        <v>43852</v>
      </c>
      <c r="R543">
        <f t="shared" si="24"/>
        <v>10824.4</v>
      </c>
      <c r="S543">
        <f t="shared" si="25"/>
        <v>0</v>
      </c>
      <c r="T543">
        <f t="shared" si="26"/>
        <v>0</v>
      </c>
    </row>
    <row r="544" spans="1:20" x14ac:dyDescent="0.3">
      <c r="A544" t="s">
        <v>323</v>
      </c>
      <c r="B544" t="s">
        <v>341</v>
      </c>
      <c r="C544" t="s">
        <v>31</v>
      </c>
      <c r="D544" s="4">
        <v>43466</v>
      </c>
      <c r="E544" s="4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4">
        <v>43739</v>
      </c>
      <c r="N544" t="s">
        <v>24</v>
      </c>
      <c r="O544" t="s">
        <v>177</v>
      </c>
      <c r="P544" t="s">
        <v>207</v>
      </c>
      <c r="Q544" s="4">
        <v>43852</v>
      </c>
      <c r="R544">
        <f t="shared" si="24"/>
        <v>10824.4</v>
      </c>
      <c r="S544">
        <f t="shared" si="25"/>
        <v>0</v>
      </c>
      <c r="T544">
        <f t="shared" si="26"/>
        <v>0</v>
      </c>
    </row>
    <row r="545" spans="1:20" x14ac:dyDescent="0.3">
      <c r="A545" t="s">
        <v>323</v>
      </c>
      <c r="B545" t="s">
        <v>341</v>
      </c>
      <c r="C545" t="s">
        <v>31</v>
      </c>
      <c r="D545" s="4">
        <v>43466</v>
      </c>
      <c r="E545" s="4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4">
        <v>43466</v>
      </c>
      <c r="N545" t="s">
        <v>24</v>
      </c>
      <c r="O545" t="s">
        <v>177</v>
      </c>
      <c r="P545" t="s">
        <v>207</v>
      </c>
      <c r="Q545" s="4">
        <v>43852</v>
      </c>
      <c r="R545">
        <f t="shared" si="24"/>
        <v>16236.6</v>
      </c>
      <c r="S545">
        <f t="shared" si="25"/>
        <v>0</v>
      </c>
      <c r="T545">
        <f t="shared" si="26"/>
        <v>0</v>
      </c>
    </row>
    <row r="546" spans="1:20" x14ac:dyDescent="0.3">
      <c r="A546" t="s">
        <v>323</v>
      </c>
      <c r="B546" t="s">
        <v>341</v>
      </c>
      <c r="C546" t="s">
        <v>31</v>
      </c>
      <c r="D546" s="4">
        <v>43466</v>
      </c>
      <c r="E546" s="4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4">
        <v>43556</v>
      </c>
      <c r="N546" t="s">
        <v>24</v>
      </c>
      <c r="O546" t="s">
        <v>177</v>
      </c>
      <c r="P546" t="s">
        <v>207</v>
      </c>
      <c r="Q546" s="4">
        <v>43852</v>
      </c>
      <c r="R546">
        <f t="shared" si="24"/>
        <v>16236.6</v>
      </c>
      <c r="S546">
        <f t="shared" si="25"/>
        <v>0</v>
      </c>
      <c r="T546">
        <f t="shared" si="26"/>
        <v>0</v>
      </c>
    </row>
    <row r="547" spans="1:20" x14ac:dyDescent="0.3">
      <c r="A547" t="s">
        <v>323</v>
      </c>
      <c r="B547" t="s">
        <v>342</v>
      </c>
      <c r="C547" t="s">
        <v>31</v>
      </c>
      <c r="D547" s="4">
        <v>43101</v>
      </c>
      <c r="E547" s="4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4">
        <v>43101</v>
      </c>
      <c r="N547" t="s">
        <v>24</v>
      </c>
      <c r="O547" t="s">
        <v>25</v>
      </c>
      <c r="Q547" s="4">
        <v>43852</v>
      </c>
      <c r="R547">
        <f t="shared" si="24"/>
        <v>36612.18</v>
      </c>
      <c r="S547">
        <f t="shared" si="25"/>
        <v>0</v>
      </c>
      <c r="T547">
        <f t="shared" si="26"/>
        <v>0</v>
      </c>
    </row>
    <row r="548" spans="1:20" x14ac:dyDescent="0.3">
      <c r="A548" t="s">
        <v>323</v>
      </c>
      <c r="B548" t="s">
        <v>343</v>
      </c>
      <c r="C548" t="s">
        <v>31</v>
      </c>
      <c r="D548" s="4">
        <v>43101</v>
      </c>
      <c r="E548" s="4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4">
        <v>43101</v>
      </c>
      <c r="N548" t="s">
        <v>24</v>
      </c>
      <c r="O548" t="s">
        <v>25</v>
      </c>
      <c r="Q548" s="4">
        <v>43852</v>
      </c>
      <c r="R548">
        <f t="shared" si="24"/>
        <v>28735.65</v>
      </c>
      <c r="S548">
        <f t="shared" si="25"/>
        <v>0</v>
      </c>
      <c r="T548">
        <f t="shared" si="26"/>
        <v>0</v>
      </c>
    </row>
    <row r="549" spans="1:20" x14ac:dyDescent="0.3">
      <c r="A549" t="s">
        <v>323</v>
      </c>
      <c r="B549" t="s">
        <v>344</v>
      </c>
      <c r="C549" t="s">
        <v>19</v>
      </c>
      <c r="D549" s="4">
        <v>43466</v>
      </c>
      <c r="E549" s="4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4">
        <v>43466</v>
      </c>
      <c r="N549" t="s">
        <v>24</v>
      </c>
      <c r="O549" t="s">
        <v>23</v>
      </c>
      <c r="Q549" s="4">
        <v>43852</v>
      </c>
      <c r="R549">
        <f t="shared" si="24"/>
        <v>53277.919999999998</v>
      </c>
      <c r="S549">
        <f t="shared" si="25"/>
        <v>0</v>
      </c>
      <c r="T549">
        <f t="shared" si="26"/>
        <v>0</v>
      </c>
    </row>
    <row r="550" spans="1:20" x14ac:dyDescent="0.3">
      <c r="A550" t="s">
        <v>323</v>
      </c>
      <c r="B550" t="s">
        <v>345</v>
      </c>
      <c r="C550" t="s">
        <v>19</v>
      </c>
      <c r="D550" s="4">
        <v>43466</v>
      </c>
      <c r="E550" s="4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4">
        <v>43466</v>
      </c>
      <c r="N550" t="s">
        <v>24</v>
      </c>
      <c r="O550" t="s">
        <v>23</v>
      </c>
      <c r="Q550" s="4">
        <v>43852</v>
      </c>
      <c r="R550">
        <f t="shared" si="24"/>
        <v>30048.080000000002</v>
      </c>
      <c r="S550">
        <f t="shared" si="25"/>
        <v>0</v>
      </c>
      <c r="T550">
        <f t="shared" si="26"/>
        <v>0</v>
      </c>
    </row>
    <row r="551" spans="1:20" x14ac:dyDescent="0.3">
      <c r="A551" t="s">
        <v>323</v>
      </c>
      <c r="B551" t="s">
        <v>346</v>
      </c>
      <c r="C551" t="s">
        <v>19</v>
      </c>
      <c r="D551" s="4">
        <v>43486</v>
      </c>
      <c r="E551" s="4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4">
        <v>43486</v>
      </c>
      <c r="N551" t="s">
        <v>24</v>
      </c>
      <c r="O551" t="s">
        <v>25</v>
      </c>
      <c r="Q551" s="4">
        <v>43852</v>
      </c>
      <c r="R551">
        <f t="shared" si="24"/>
        <v>0</v>
      </c>
      <c r="S551">
        <f t="shared" si="25"/>
        <v>0</v>
      </c>
      <c r="T551">
        <f t="shared" si="26"/>
        <v>15084.15</v>
      </c>
    </row>
    <row r="552" spans="1:20" x14ac:dyDescent="0.3">
      <c r="A552" t="s">
        <v>323</v>
      </c>
      <c r="B552">
        <v>2250007836</v>
      </c>
      <c r="C552" t="s">
        <v>31</v>
      </c>
      <c r="D552" s="4">
        <v>43138</v>
      </c>
      <c r="E552" s="4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4">
        <v>43138</v>
      </c>
      <c r="N552" t="s">
        <v>24</v>
      </c>
      <c r="O552" t="s">
        <v>177</v>
      </c>
      <c r="P552" t="s">
        <v>281</v>
      </c>
      <c r="Q552" s="4">
        <v>43852</v>
      </c>
      <c r="R552">
        <f t="shared" si="24"/>
        <v>0</v>
      </c>
      <c r="S552">
        <f t="shared" si="25"/>
        <v>0</v>
      </c>
      <c r="T552">
        <f t="shared" si="26"/>
        <v>1013.88</v>
      </c>
    </row>
    <row r="553" spans="1:20" x14ac:dyDescent="0.3">
      <c r="A553" t="s">
        <v>323</v>
      </c>
      <c r="B553">
        <v>2250007837</v>
      </c>
      <c r="C553" t="s">
        <v>31</v>
      </c>
      <c r="D553" s="4">
        <v>43138</v>
      </c>
      <c r="E553" s="4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4">
        <v>43138</v>
      </c>
      <c r="N553" t="s">
        <v>24</v>
      </c>
      <c r="O553" t="s">
        <v>177</v>
      </c>
      <c r="P553" t="s">
        <v>347</v>
      </c>
      <c r="Q553" s="4">
        <v>43852</v>
      </c>
      <c r="R553">
        <f t="shared" si="24"/>
        <v>0</v>
      </c>
      <c r="S553">
        <f t="shared" si="25"/>
        <v>0</v>
      </c>
      <c r="T553">
        <f t="shared" si="26"/>
        <v>1601.5</v>
      </c>
    </row>
    <row r="554" spans="1:20" x14ac:dyDescent="0.3">
      <c r="A554" t="s">
        <v>323</v>
      </c>
      <c r="B554" t="s">
        <v>348</v>
      </c>
      <c r="C554" t="s">
        <v>31</v>
      </c>
      <c r="D554" s="4">
        <v>43284</v>
      </c>
      <c r="E554" s="4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4">
        <v>43284</v>
      </c>
      <c r="N554" t="s">
        <v>24</v>
      </c>
      <c r="O554" t="s">
        <v>25</v>
      </c>
      <c r="Q554" s="4">
        <v>43852</v>
      </c>
      <c r="R554">
        <f t="shared" si="24"/>
        <v>37500</v>
      </c>
      <c r="S554">
        <f t="shared" si="25"/>
        <v>0</v>
      </c>
      <c r="T554">
        <f t="shared" si="26"/>
        <v>0</v>
      </c>
    </row>
    <row r="555" spans="1:20" x14ac:dyDescent="0.3">
      <c r="A555" t="s">
        <v>323</v>
      </c>
      <c r="B555" t="s">
        <v>349</v>
      </c>
      <c r="C555" t="s">
        <v>19</v>
      </c>
      <c r="D555" s="4">
        <v>43649</v>
      </c>
      <c r="E555" s="4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4">
        <v>43649</v>
      </c>
      <c r="N555" t="s">
        <v>24</v>
      </c>
      <c r="O555" t="s">
        <v>23</v>
      </c>
      <c r="Q555" s="4">
        <v>43852</v>
      </c>
      <c r="R555">
        <f t="shared" si="24"/>
        <v>35000</v>
      </c>
      <c r="S555">
        <f t="shared" si="25"/>
        <v>0</v>
      </c>
      <c r="T555">
        <f t="shared" si="26"/>
        <v>0</v>
      </c>
    </row>
    <row r="556" spans="1:20" x14ac:dyDescent="0.3">
      <c r="A556" t="s">
        <v>323</v>
      </c>
      <c r="B556">
        <v>9.9000011160099996E+19</v>
      </c>
      <c r="C556" t="s">
        <v>31</v>
      </c>
      <c r="D556" s="4">
        <v>42792</v>
      </c>
      <c r="E556" s="4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4">
        <v>43156</v>
      </c>
      <c r="N556" t="s">
        <v>24</v>
      </c>
      <c r="O556" t="s">
        <v>177</v>
      </c>
      <c r="P556" t="s">
        <v>178</v>
      </c>
      <c r="Q556" s="4">
        <v>43852</v>
      </c>
      <c r="R556">
        <f t="shared" si="24"/>
        <v>0</v>
      </c>
      <c r="S556">
        <f t="shared" si="25"/>
        <v>0</v>
      </c>
      <c r="T556">
        <f t="shared" si="26"/>
        <v>992.51</v>
      </c>
    </row>
    <row r="557" spans="1:20" x14ac:dyDescent="0.3">
      <c r="A557" t="s">
        <v>323</v>
      </c>
      <c r="B557">
        <v>9.9000011160099996E+19</v>
      </c>
      <c r="C557" t="s">
        <v>19</v>
      </c>
      <c r="D557" s="4">
        <v>42792</v>
      </c>
      <c r="E557" s="4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4">
        <v>43156</v>
      </c>
      <c r="N557" t="s">
        <v>24</v>
      </c>
      <c r="O557" t="s">
        <v>25</v>
      </c>
      <c r="Q557" s="4">
        <v>43852</v>
      </c>
      <c r="R557">
        <f t="shared" si="24"/>
        <v>0</v>
      </c>
      <c r="S557">
        <f t="shared" si="25"/>
        <v>0</v>
      </c>
      <c r="T557">
        <f t="shared" si="26"/>
        <v>992.51</v>
      </c>
    </row>
    <row r="558" spans="1:20" x14ac:dyDescent="0.3">
      <c r="A558" t="s">
        <v>323</v>
      </c>
      <c r="B558">
        <v>9.9000011160099996E+19</v>
      </c>
      <c r="C558" t="s">
        <v>31</v>
      </c>
      <c r="D558" s="4">
        <v>42735</v>
      </c>
      <c r="E558" s="4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4">
        <v>42735</v>
      </c>
      <c r="N558" t="s">
        <v>24</v>
      </c>
      <c r="O558" t="s">
        <v>177</v>
      </c>
      <c r="P558" t="s">
        <v>178</v>
      </c>
      <c r="Q558" s="4">
        <v>43852</v>
      </c>
      <c r="R558">
        <f t="shared" si="24"/>
        <v>0</v>
      </c>
      <c r="S558">
        <f t="shared" si="25"/>
        <v>0</v>
      </c>
      <c r="T558">
        <f t="shared" si="26"/>
        <v>377079.15</v>
      </c>
    </row>
    <row r="559" spans="1:20" x14ac:dyDescent="0.3">
      <c r="A559" t="s">
        <v>323</v>
      </c>
      <c r="B559">
        <v>9.9000011170100003E+19</v>
      </c>
      <c r="C559" t="s">
        <v>31</v>
      </c>
      <c r="D559" s="4">
        <v>42914</v>
      </c>
      <c r="E559" s="4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4">
        <v>42914</v>
      </c>
      <c r="N559" t="s">
        <v>24</v>
      </c>
      <c r="O559" t="s">
        <v>25</v>
      </c>
      <c r="Q559" s="4">
        <v>43852</v>
      </c>
      <c r="R559">
        <f t="shared" si="24"/>
        <v>0</v>
      </c>
      <c r="S559">
        <f t="shared" si="25"/>
        <v>0</v>
      </c>
      <c r="T559">
        <f t="shared" si="26"/>
        <v>61251.58</v>
      </c>
    </row>
    <row r="560" spans="1:20" x14ac:dyDescent="0.3">
      <c r="A560" t="s">
        <v>323</v>
      </c>
      <c r="B560" t="s">
        <v>350</v>
      </c>
      <c r="C560" t="s">
        <v>31</v>
      </c>
      <c r="D560" s="4">
        <v>42914</v>
      </c>
      <c r="E560" s="4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4">
        <v>42914</v>
      </c>
      <c r="N560" t="s">
        <v>24</v>
      </c>
      <c r="O560" t="s">
        <v>25</v>
      </c>
      <c r="Q560" s="4">
        <v>43852</v>
      </c>
      <c r="R560">
        <f t="shared" si="24"/>
        <v>0</v>
      </c>
      <c r="S560">
        <f t="shared" si="25"/>
        <v>0</v>
      </c>
      <c r="T560">
        <f t="shared" si="26"/>
        <v>62070.81</v>
      </c>
    </row>
    <row r="561" spans="1:20" x14ac:dyDescent="0.3">
      <c r="A561" t="s">
        <v>323</v>
      </c>
      <c r="B561">
        <v>9.9000011170100003E+19</v>
      </c>
      <c r="C561" t="s">
        <v>19</v>
      </c>
      <c r="D561" s="4">
        <v>42922</v>
      </c>
      <c r="E561" s="4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4">
        <v>42922</v>
      </c>
      <c r="N561" t="s">
        <v>24</v>
      </c>
      <c r="O561" t="s">
        <v>25</v>
      </c>
      <c r="Q561" s="4">
        <v>43852</v>
      </c>
      <c r="R561">
        <f t="shared" si="24"/>
        <v>0</v>
      </c>
      <c r="S561">
        <f t="shared" si="25"/>
        <v>0</v>
      </c>
      <c r="T561">
        <f t="shared" si="26"/>
        <v>1261.8399999999999</v>
      </c>
    </row>
    <row r="562" spans="1:20" x14ac:dyDescent="0.3">
      <c r="A562" t="s">
        <v>323</v>
      </c>
      <c r="B562">
        <v>9.9000011170100003E+19</v>
      </c>
      <c r="C562" t="s">
        <v>31</v>
      </c>
      <c r="D562" s="4">
        <v>43101</v>
      </c>
      <c r="E562" s="4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4">
        <v>43101</v>
      </c>
      <c r="N562" t="s">
        <v>24</v>
      </c>
      <c r="O562" t="s">
        <v>177</v>
      </c>
      <c r="P562" t="s">
        <v>178</v>
      </c>
      <c r="Q562" s="4">
        <v>43852</v>
      </c>
      <c r="R562">
        <f t="shared" si="24"/>
        <v>0</v>
      </c>
      <c r="S562">
        <f t="shared" si="25"/>
        <v>0</v>
      </c>
      <c r="T562">
        <f t="shared" si="26"/>
        <v>349157.16</v>
      </c>
    </row>
    <row r="563" spans="1:20" x14ac:dyDescent="0.3">
      <c r="A563" t="s">
        <v>323</v>
      </c>
      <c r="B563" t="s">
        <v>351</v>
      </c>
      <c r="C563" t="s">
        <v>31</v>
      </c>
      <c r="D563" s="4">
        <v>43145</v>
      </c>
      <c r="E563" s="4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4">
        <v>43145</v>
      </c>
      <c r="N563" t="s">
        <v>24</v>
      </c>
      <c r="O563" t="s">
        <v>25</v>
      </c>
      <c r="Q563" s="4">
        <v>43852</v>
      </c>
      <c r="R563">
        <f t="shared" si="24"/>
        <v>107689.68</v>
      </c>
      <c r="S563">
        <f t="shared" si="25"/>
        <v>0</v>
      </c>
      <c r="T563">
        <f t="shared" si="26"/>
        <v>0</v>
      </c>
    </row>
    <row r="564" spans="1:20" x14ac:dyDescent="0.3">
      <c r="A564" t="s">
        <v>323</v>
      </c>
      <c r="B564" t="s">
        <v>352</v>
      </c>
      <c r="C564" t="s">
        <v>31</v>
      </c>
      <c r="D564" s="4">
        <v>43301</v>
      </c>
      <c r="E564" s="4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4">
        <v>43301</v>
      </c>
      <c r="N564" t="s">
        <v>24</v>
      </c>
      <c r="O564" t="s">
        <v>25</v>
      </c>
      <c r="Q564" s="4">
        <v>43852</v>
      </c>
      <c r="R564">
        <f t="shared" si="24"/>
        <v>5417.97</v>
      </c>
      <c r="S564">
        <f t="shared" si="25"/>
        <v>0</v>
      </c>
      <c r="T564">
        <f t="shared" si="26"/>
        <v>0</v>
      </c>
    </row>
    <row r="565" spans="1:20" x14ac:dyDescent="0.3">
      <c r="A565" t="s">
        <v>323</v>
      </c>
      <c r="B565">
        <v>9.9000011180099994E+19</v>
      </c>
      <c r="C565" t="s">
        <v>31</v>
      </c>
      <c r="D565" s="4">
        <v>43279</v>
      </c>
      <c r="E565" s="4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4">
        <v>43279</v>
      </c>
      <c r="N565" t="s">
        <v>24</v>
      </c>
      <c r="O565" t="s">
        <v>23</v>
      </c>
      <c r="Q565" s="4">
        <v>43852</v>
      </c>
      <c r="R565">
        <f t="shared" si="24"/>
        <v>0</v>
      </c>
      <c r="S565">
        <f t="shared" si="25"/>
        <v>0</v>
      </c>
      <c r="T565">
        <f t="shared" si="26"/>
        <v>61936.46</v>
      </c>
    </row>
    <row r="566" spans="1:20" x14ac:dyDescent="0.3">
      <c r="A566" t="s">
        <v>323</v>
      </c>
      <c r="B566">
        <v>9.9000011180099994E+19</v>
      </c>
      <c r="C566" t="s">
        <v>31</v>
      </c>
      <c r="D566" s="4">
        <v>43279</v>
      </c>
      <c r="E566" s="4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4">
        <v>43279</v>
      </c>
      <c r="N566" t="s">
        <v>24</v>
      </c>
      <c r="O566" t="s">
        <v>23</v>
      </c>
      <c r="Q566" s="4">
        <v>43852</v>
      </c>
      <c r="R566">
        <f t="shared" si="24"/>
        <v>0</v>
      </c>
      <c r="S566">
        <f t="shared" si="25"/>
        <v>0</v>
      </c>
      <c r="T566">
        <f t="shared" si="26"/>
        <v>56276.26</v>
      </c>
    </row>
    <row r="567" spans="1:20" x14ac:dyDescent="0.3">
      <c r="A567" t="s">
        <v>323</v>
      </c>
      <c r="B567" t="s">
        <v>353</v>
      </c>
      <c r="C567" t="s">
        <v>19</v>
      </c>
      <c r="D567" s="4">
        <v>43466</v>
      </c>
      <c r="E567" s="4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4">
        <v>43466</v>
      </c>
      <c r="N567" t="s">
        <v>24</v>
      </c>
      <c r="O567" t="s">
        <v>23</v>
      </c>
      <c r="Q567" s="4">
        <v>43852</v>
      </c>
      <c r="R567">
        <f t="shared" si="24"/>
        <v>0</v>
      </c>
      <c r="S567">
        <f t="shared" si="25"/>
        <v>0</v>
      </c>
      <c r="T567">
        <f t="shared" si="26"/>
        <v>399509.89</v>
      </c>
    </row>
    <row r="568" spans="1:20" x14ac:dyDescent="0.3">
      <c r="A568" t="s">
        <v>323</v>
      </c>
      <c r="B568" t="s">
        <v>354</v>
      </c>
      <c r="C568" t="s">
        <v>19</v>
      </c>
      <c r="D568" s="4">
        <v>43481</v>
      </c>
      <c r="E568" s="4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4">
        <v>43481</v>
      </c>
      <c r="N568" t="s">
        <v>24</v>
      </c>
      <c r="O568" t="s">
        <v>25</v>
      </c>
      <c r="Q568" s="4">
        <v>43852</v>
      </c>
      <c r="R568">
        <f t="shared" si="24"/>
        <v>98931.05</v>
      </c>
      <c r="S568">
        <f t="shared" si="25"/>
        <v>0</v>
      </c>
      <c r="T568">
        <f t="shared" si="26"/>
        <v>0</v>
      </c>
    </row>
    <row r="569" spans="1:20" x14ac:dyDescent="0.3">
      <c r="A569" t="s">
        <v>323</v>
      </c>
      <c r="B569" t="s">
        <v>355</v>
      </c>
      <c r="C569" t="s">
        <v>19</v>
      </c>
      <c r="D569" s="4">
        <v>43510</v>
      </c>
      <c r="E569" s="4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4">
        <v>43510</v>
      </c>
      <c r="N569" t="s">
        <v>24</v>
      </c>
      <c r="O569" t="s">
        <v>25</v>
      </c>
      <c r="Q569" s="4">
        <v>43852</v>
      </c>
      <c r="R569">
        <f t="shared" si="24"/>
        <v>1610</v>
      </c>
      <c r="S569">
        <f t="shared" si="25"/>
        <v>0</v>
      </c>
      <c r="T569">
        <f t="shared" si="26"/>
        <v>0</v>
      </c>
    </row>
    <row r="570" spans="1:20" x14ac:dyDescent="0.3">
      <c r="A570" t="s">
        <v>323</v>
      </c>
      <c r="B570" t="s">
        <v>356</v>
      </c>
      <c r="C570" t="s">
        <v>19</v>
      </c>
      <c r="D570" s="4">
        <v>43510</v>
      </c>
      <c r="E570" s="4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4">
        <v>43522</v>
      </c>
      <c r="N570" t="s">
        <v>24</v>
      </c>
      <c r="O570" t="s">
        <v>23</v>
      </c>
      <c r="Q570" s="4">
        <v>43852</v>
      </c>
      <c r="R570">
        <f t="shared" si="24"/>
        <v>131090.46</v>
      </c>
      <c r="S570">
        <f t="shared" si="25"/>
        <v>0</v>
      </c>
      <c r="T570">
        <f t="shared" si="26"/>
        <v>0</v>
      </c>
    </row>
    <row r="571" spans="1:20" x14ac:dyDescent="0.3">
      <c r="A571" t="s">
        <v>323</v>
      </c>
      <c r="B571" t="s">
        <v>357</v>
      </c>
      <c r="C571" t="s">
        <v>19</v>
      </c>
      <c r="D571" s="4">
        <v>43540</v>
      </c>
      <c r="E571" s="4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4">
        <v>43540</v>
      </c>
      <c r="N571" t="s">
        <v>24</v>
      </c>
      <c r="O571" t="s">
        <v>25</v>
      </c>
      <c r="Q571" s="4">
        <v>43852</v>
      </c>
      <c r="R571">
        <f t="shared" si="24"/>
        <v>2056.4299999999998</v>
      </c>
      <c r="S571">
        <f t="shared" si="25"/>
        <v>0</v>
      </c>
      <c r="T571">
        <f t="shared" si="26"/>
        <v>0</v>
      </c>
    </row>
    <row r="572" spans="1:20" x14ac:dyDescent="0.3">
      <c r="A572" t="s">
        <v>323</v>
      </c>
      <c r="B572" t="s">
        <v>358</v>
      </c>
      <c r="C572" t="s">
        <v>19</v>
      </c>
      <c r="D572" s="4">
        <v>43536</v>
      </c>
      <c r="E572" s="4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4">
        <v>43536</v>
      </c>
      <c r="N572" t="s">
        <v>24</v>
      </c>
      <c r="O572" t="s">
        <v>25</v>
      </c>
      <c r="Q572" s="4">
        <v>43852</v>
      </c>
      <c r="R572">
        <f t="shared" si="24"/>
        <v>1194.28</v>
      </c>
      <c r="S572">
        <f t="shared" si="25"/>
        <v>0</v>
      </c>
      <c r="T572">
        <f t="shared" si="26"/>
        <v>0</v>
      </c>
    </row>
    <row r="573" spans="1:20" x14ac:dyDescent="0.3">
      <c r="A573" t="s">
        <v>323</v>
      </c>
      <c r="B573" t="s">
        <v>359</v>
      </c>
      <c r="C573" t="s">
        <v>19</v>
      </c>
      <c r="D573" s="4">
        <v>43644</v>
      </c>
      <c r="E573" s="4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4">
        <v>43644</v>
      </c>
      <c r="N573" t="s">
        <v>24</v>
      </c>
      <c r="O573" t="s">
        <v>23</v>
      </c>
      <c r="Q573" s="4">
        <v>43852</v>
      </c>
      <c r="R573">
        <f t="shared" si="24"/>
        <v>0</v>
      </c>
      <c r="S573">
        <f t="shared" si="25"/>
        <v>0</v>
      </c>
      <c r="T573">
        <f t="shared" si="26"/>
        <v>75395.039999999994</v>
      </c>
    </row>
    <row r="574" spans="1:20" x14ac:dyDescent="0.3">
      <c r="A574" t="s">
        <v>323</v>
      </c>
      <c r="B574" t="s">
        <v>360</v>
      </c>
      <c r="C574" t="s">
        <v>19</v>
      </c>
      <c r="D574" s="4">
        <v>43644</v>
      </c>
      <c r="E574" s="4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4">
        <v>43644</v>
      </c>
      <c r="N574" t="s">
        <v>24</v>
      </c>
      <c r="O574" t="s">
        <v>23</v>
      </c>
      <c r="Q574" s="4">
        <v>43852</v>
      </c>
      <c r="R574">
        <f t="shared" si="24"/>
        <v>0</v>
      </c>
      <c r="S574">
        <f t="shared" si="25"/>
        <v>0</v>
      </c>
      <c r="T574">
        <f t="shared" si="26"/>
        <v>53595</v>
      </c>
    </row>
    <row r="575" spans="1:20" x14ac:dyDescent="0.3">
      <c r="A575" t="s">
        <v>323</v>
      </c>
      <c r="B575" t="s">
        <v>361</v>
      </c>
      <c r="C575" t="s">
        <v>19</v>
      </c>
      <c r="D575" s="4">
        <v>43666</v>
      </c>
      <c r="E575" s="4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4">
        <v>43666</v>
      </c>
      <c r="N575" t="s">
        <v>24</v>
      </c>
      <c r="O575" t="s">
        <v>23</v>
      </c>
      <c r="Q575" s="4">
        <v>43852</v>
      </c>
      <c r="R575">
        <f t="shared" si="24"/>
        <v>6595.25</v>
      </c>
      <c r="S575">
        <f t="shared" si="25"/>
        <v>0</v>
      </c>
      <c r="T575">
        <f t="shared" si="26"/>
        <v>0</v>
      </c>
    </row>
    <row r="576" spans="1:20" x14ac:dyDescent="0.3">
      <c r="A576" t="s">
        <v>323</v>
      </c>
      <c r="B576">
        <v>9.9000021170200003E+19</v>
      </c>
      <c r="C576" t="s">
        <v>19</v>
      </c>
      <c r="D576" s="4">
        <v>42892</v>
      </c>
      <c r="E576" s="4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4">
        <v>42922</v>
      </c>
      <c r="N576" t="s">
        <v>24</v>
      </c>
      <c r="O576" t="s">
        <v>25</v>
      </c>
      <c r="Q576" s="4">
        <v>43852</v>
      </c>
      <c r="R576">
        <f t="shared" si="24"/>
        <v>0</v>
      </c>
      <c r="S576">
        <f t="shared" si="25"/>
        <v>0</v>
      </c>
      <c r="T576">
        <f t="shared" si="26"/>
        <v>2887.38</v>
      </c>
    </row>
    <row r="577" spans="1:20" x14ac:dyDescent="0.3">
      <c r="A577" t="s">
        <v>323</v>
      </c>
      <c r="B577" t="s">
        <v>362</v>
      </c>
      <c r="C577" t="s">
        <v>19</v>
      </c>
      <c r="D577" s="4">
        <v>43494</v>
      </c>
      <c r="E577" s="4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4">
        <v>43494</v>
      </c>
      <c r="N577" t="s">
        <v>24</v>
      </c>
      <c r="O577" t="s">
        <v>25</v>
      </c>
      <c r="Q577" s="4">
        <v>43852</v>
      </c>
      <c r="R577">
        <f t="shared" si="24"/>
        <v>0</v>
      </c>
      <c r="S577">
        <f t="shared" si="25"/>
        <v>0</v>
      </c>
      <c r="T577">
        <f t="shared" si="26"/>
        <v>11539.77</v>
      </c>
    </row>
    <row r="578" spans="1:20" x14ac:dyDescent="0.3">
      <c r="A578" t="s">
        <v>323</v>
      </c>
      <c r="B578" t="s">
        <v>363</v>
      </c>
      <c r="C578" t="s">
        <v>19</v>
      </c>
      <c r="D578" s="4">
        <v>43497</v>
      </c>
      <c r="E578" s="4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4">
        <v>43497</v>
      </c>
      <c r="N578" t="s">
        <v>24</v>
      </c>
      <c r="O578" t="s">
        <v>25</v>
      </c>
      <c r="Q578" s="4">
        <v>43852</v>
      </c>
      <c r="R578">
        <f t="shared" si="24"/>
        <v>0</v>
      </c>
      <c r="S578">
        <f t="shared" si="25"/>
        <v>0</v>
      </c>
      <c r="T578">
        <f t="shared" si="26"/>
        <v>21875</v>
      </c>
    </row>
    <row r="579" spans="1:20" x14ac:dyDescent="0.3">
      <c r="A579" t="s">
        <v>323</v>
      </c>
      <c r="B579">
        <v>9.9000044160300007E+19</v>
      </c>
      <c r="C579" t="s">
        <v>19</v>
      </c>
      <c r="D579" s="4">
        <v>42744</v>
      </c>
      <c r="E579" s="4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4">
        <v>42835</v>
      </c>
      <c r="N579" t="s">
        <v>24</v>
      </c>
      <c r="O579" t="s">
        <v>25</v>
      </c>
      <c r="Q579" s="4">
        <v>43852</v>
      </c>
      <c r="R579">
        <f t="shared" ref="R579:R642" si="27">IF(K579="Renewal",L579,0)</f>
        <v>0</v>
      </c>
      <c r="S579">
        <f t="shared" ref="S579:S642" si="28">IF(K579="New",L579,0)</f>
        <v>0</v>
      </c>
      <c r="T579">
        <f t="shared" ref="T579:T642" si="29">IF(K579="Cross sell",L579,0)</f>
        <v>8588.56</v>
      </c>
    </row>
    <row r="580" spans="1:20" x14ac:dyDescent="0.3">
      <c r="A580" t="s">
        <v>323</v>
      </c>
      <c r="B580">
        <v>9.9000044160300007E+19</v>
      </c>
      <c r="C580" t="s">
        <v>19</v>
      </c>
      <c r="D580" s="4">
        <v>42774</v>
      </c>
      <c r="E580" s="4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4">
        <v>42774</v>
      </c>
      <c r="N580" t="s">
        <v>24</v>
      </c>
      <c r="O580" t="s">
        <v>25</v>
      </c>
      <c r="Q580" s="4">
        <v>43852</v>
      </c>
      <c r="R580">
        <f t="shared" si="27"/>
        <v>0</v>
      </c>
      <c r="S580">
        <f t="shared" si="28"/>
        <v>0</v>
      </c>
      <c r="T580">
        <f t="shared" si="29"/>
        <v>3050.6</v>
      </c>
    </row>
    <row r="581" spans="1:20" x14ac:dyDescent="0.3">
      <c r="A581" t="s">
        <v>323</v>
      </c>
      <c r="B581">
        <v>9.9000044160300007E+19</v>
      </c>
      <c r="C581" t="s">
        <v>19</v>
      </c>
      <c r="D581" s="4">
        <v>42774</v>
      </c>
      <c r="E581" s="4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4">
        <v>42954</v>
      </c>
      <c r="N581" t="s">
        <v>24</v>
      </c>
      <c r="O581" t="s">
        <v>25</v>
      </c>
      <c r="Q581" s="4">
        <v>43852</v>
      </c>
      <c r="R581">
        <f t="shared" si="27"/>
        <v>0</v>
      </c>
      <c r="S581">
        <f t="shared" si="28"/>
        <v>0</v>
      </c>
      <c r="T581">
        <f t="shared" si="29"/>
        <v>3050.6</v>
      </c>
    </row>
    <row r="582" spans="1:20" x14ac:dyDescent="0.3">
      <c r="A582" t="s">
        <v>323</v>
      </c>
      <c r="B582">
        <v>9.9000044160300007E+19</v>
      </c>
      <c r="C582" t="s">
        <v>19</v>
      </c>
      <c r="D582" s="4">
        <v>42663</v>
      </c>
      <c r="E582" s="4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4">
        <v>43099</v>
      </c>
      <c r="N582" t="s">
        <v>24</v>
      </c>
      <c r="O582" t="s">
        <v>25</v>
      </c>
      <c r="Q582" s="4">
        <v>43852</v>
      </c>
      <c r="R582">
        <f t="shared" si="27"/>
        <v>0</v>
      </c>
      <c r="S582">
        <f t="shared" si="28"/>
        <v>0</v>
      </c>
      <c r="T582">
        <f t="shared" si="29"/>
        <v>40309.5</v>
      </c>
    </row>
    <row r="583" spans="1:20" x14ac:dyDescent="0.3">
      <c r="A583" t="s">
        <v>323</v>
      </c>
      <c r="B583">
        <v>9.9000044160300007E+19</v>
      </c>
      <c r="C583" t="s">
        <v>19</v>
      </c>
      <c r="D583" s="4">
        <v>42663</v>
      </c>
      <c r="E583" s="4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4">
        <v>42772</v>
      </c>
      <c r="N583" t="s">
        <v>24</v>
      </c>
      <c r="O583" t="s">
        <v>25</v>
      </c>
      <c r="Q583" s="4">
        <v>43852</v>
      </c>
      <c r="R583">
        <f t="shared" si="27"/>
        <v>0</v>
      </c>
      <c r="S583">
        <f t="shared" si="28"/>
        <v>0</v>
      </c>
      <c r="T583">
        <f t="shared" si="29"/>
        <v>40309.68</v>
      </c>
    </row>
    <row r="584" spans="1:20" x14ac:dyDescent="0.3">
      <c r="A584" t="s">
        <v>323</v>
      </c>
      <c r="B584">
        <v>9.9000044160300007E+19</v>
      </c>
      <c r="C584" t="s">
        <v>19</v>
      </c>
      <c r="D584" s="4">
        <v>42663</v>
      </c>
      <c r="E584" s="4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4">
        <v>42880</v>
      </c>
      <c r="N584" t="s">
        <v>24</v>
      </c>
      <c r="O584" t="s">
        <v>25</v>
      </c>
      <c r="Q584" s="4">
        <v>43852</v>
      </c>
      <c r="R584">
        <f t="shared" si="27"/>
        <v>0</v>
      </c>
      <c r="S584">
        <f t="shared" si="28"/>
        <v>0</v>
      </c>
      <c r="T584">
        <f t="shared" si="29"/>
        <v>40309.68</v>
      </c>
    </row>
    <row r="585" spans="1:20" x14ac:dyDescent="0.3">
      <c r="A585" t="s">
        <v>323</v>
      </c>
      <c r="B585">
        <v>9.9000044160300007E+19</v>
      </c>
      <c r="C585" t="s">
        <v>19</v>
      </c>
      <c r="D585" s="4">
        <v>42663</v>
      </c>
      <c r="E585" s="4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4">
        <v>42990</v>
      </c>
      <c r="N585" t="s">
        <v>24</v>
      </c>
      <c r="O585" t="s">
        <v>25</v>
      </c>
      <c r="Q585" s="4">
        <v>43852</v>
      </c>
      <c r="R585">
        <f t="shared" si="27"/>
        <v>0</v>
      </c>
      <c r="S585">
        <f t="shared" si="28"/>
        <v>0</v>
      </c>
      <c r="T585">
        <f t="shared" si="29"/>
        <v>40309.68</v>
      </c>
    </row>
    <row r="586" spans="1:20" x14ac:dyDescent="0.3">
      <c r="A586" t="s">
        <v>323</v>
      </c>
      <c r="B586">
        <v>9.9000044160300007E+19</v>
      </c>
      <c r="C586" t="s">
        <v>19</v>
      </c>
      <c r="D586" s="4">
        <v>42663</v>
      </c>
      <c r="E586" s="4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4">
        <v>42663</v>
      </c>
      <c r="N586" t="s">
        <v>24</v>
      </c>
      <c r="O586" t="s">
        <v>25</v>
      </c>
      <c r="Q586" s="4">
        <v>43852</v>
      </c>
      <c r="R586">
        <f t="shared" si="27"/>
        <v>0</v>
      </c>
      <c r="S586">
        <f t="shared" si="28"/>
        <v>0</v>
      </c>
      <c r="T586">
        <f t="shared" si="29"/>
        <v>50909.599999999999</v>
      </c>
    </row>
    <row r="587" spans="1:20" x14ac:dyDescent="0.3">
      <c r="A587" t="s">
        <v>323</v>
      </c>
      <c r="B587">
        <v>9.9000044160300007E+19</v>
      </c>
      <c r="C587" t="s">
        <v>19</v>
      </c>
      <c r="D587" s="4">
        <v>42731</v>
      </c>
      <c r="E587" s="4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4">
        <v>42821</v>
      </c>
      <c r="N587" t="s">
        <v>24</v>
      </c>
      <c r="O587" t="s">
        <v>25</v>
      </c>
      <c r="Q587" s="4">
        <v>43852</v>
      </c>
      <c r="R587">
        <f t="shared" si="27"/>
        <v>0</v>
      </c>
      <c r="S587">
        <f t="shared" si="28"/>
        <v>0</v>
      </c>
      <c r="T587">
        <f t="shared" si="29"/>
        <v>31079.56</v>
      </c>
    </row>
    <row r="588" spans="1:20" x14ac:dyDescent="0.3">
      <c r="A588" t="s">
        <v>323</v>
      </c>
      <c r="B588">
        <v>9.9000044160300007E+19</v>
      </c>
      <c r="C588" t="s">
        <v>19</v>
      </c>
      <c r="D588" s="4">
        <v>42731</v>
      </c>
      <c r="E588" s="4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4">
        <v>42913</v>
      </c>
      <c r="N588" t="s">
        <v>24</v>
      </c>
      <c r="O588" t="s">
        <v>25</v>
      </c>
      <c r="Q588" s="4">
        <v>43852</v>
      </c>
      <c r="R588">
        <f t="shared" si="27"/>
        <v>0</v>
      </c>
      <c r="S588">
        <f t="shared" si="28"/>
        <v>0</v>
      </c>
      <c r="T588">
        <f t="shared" si="29"/>
        <v>31079.56</v>
      </c>
    </row>
    <row r="589" spans="1:20" x14ac:dyDescent="0.3">
      <c r="A589" t="s">
        <v>323</v>
      </c>
      <c r="B589">
        <v>9.9000044160300007E+19</v>
      </c>
      <c r="C589" t="s">
        <v>19</v>
      </c>
      <c r="D589" s="4">
        <v>42731</v>
      </c>
      <c r="E589" s="4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4">
        <v>43005</v>
      </c>
      <c r="N589" t="s">
        <v>24</v>
      </c>
      <c r="O589" t="s">
        <v>25</v>
      </c>
      <c r="Q589" s="4">
        <v>43852</v>
      </c>
      <c r="R589">
        <f t="shared" si="27"/>
        <v>0</v>
      </c>
      <c r="S589">
        <f t="shared" si="28"/>
        <v>0</v>
      </c>
      <c r="T589">
        <f t="shared" si="29"/>
        <v>31079.56</v>
      </c>
    </row>
    <row r="590" spans="1:20" x14ac:dyDescent="0.3">
      <c r="A590" t="s">
        <v>323</v>
      </c>
      <c r="B590">
        <v>9.9000044160300007E+19</v>
      </c>
      <c r="C590" t="s">
        <v>19</v>
      </c>
      <c r="D590" s="4">
        <v>42731</v>
      </c>
      <c r="E590" s="4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4">
        <v>43096</v>
      </c>
      <c r="N590" t="s">
        <v>24</v>
      </c>
      <c r="O590" t="s">
        <v>25</v>
      </c>
      <c r="Q590" s="4">
        <v>43852</v>
      </c>
      <c r="R590">
        <f t="shared" si="27"/>
        <v>0</v>
      </c>
      <c r="S590">
        <f t="shared" si="28"/>
        <v>0</v>
      </c>
      <c r="T590">
        <f t="shared" si="29"/>
        <v>31088.49</v>
      </c>
    </row>
    <row r="591" spans="1:20" x14ac:dyDescent="0.3">
      <c r="A591" t="s">
        <v>323</v>
      </c>
      <c r="B591">
        <v>9.9000044160300007E+19</v>
      </c>
      <c r="C591" t="s">
        <v>19</v>
      </c>
      <c r="D591" s="4">
        <v>42731</v>
      </c>
      <c r="E591" s="4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4">
        <v>42731</v>
      </c>
      <c r="N591" t="s">
        <v>24</v>
      </c>
      <c r="O591" t="s">
        <v>25</v>
      </c>
      <c r="Q591" s="4">
        <v>43852</v>
      </c>
      <c r="R591">
        <f t="shared" si="27"/>
        <v>0</v>
      </c>
      <c r="S591">
        <f t="shared" si="28"/>
        <v>0</v>
      </c>
      <c r="T591">
        <f t="shared" si="29"/>
        <v>39249.53</v>
      </c>
    </row>
    <row r="592" spans="1:20" x14ac:dyDescent="0.3">
      <c r="A592" t="s">
        <v>323</v>
      </c>
      <c r="B592">
        <v>9.9000044165800002E+19</v>
      </c>
      <c r="C592" t="s">
        <v>19</v>
      </c>
      <c r="D592" s="4">
        <v>42823</v>
      </c>
      <c r="E592" s="4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4">
        <v>42823</v>
      </c>
      <c r="N592" t="s">
        <v>24</v>
      </c>
      <c r="O592" t="s">
        <v>25</v>
      </c>
      <c r="Q592" s="4">
        <v>43852</v>
      </c>
      <c r="R592">
        <f t="shared" si="27"/>
        <v>0</v>
      </c>
      <c r="S592">
        <f t="shared" si="28"/>
        <v>0</v>
      </c>
      <c r="T592">
        <f t="shared" si="29"/>
        <v>8961.75</v>
      </c>
    </row>
    <row r="593" spans="1:20" x14ac:dyDescent="0.3">
      <c r="A593" t="s">
        <v>323</v>
      </c>
      <c r="B593">
        <v>9.9000044170400006E+19</v>
      </c>
      <c r="C593" t="s">
        <v>19</v>
      </c>
      <c r="D593" s="4">
        <v>42954</v>
      </c>
      <c r="E593" s="4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4">
        <v>43318</v>
      </c>
      <c r="N593" t="s">
        <v>24</v>
      </c>
      <c r="O593" t="s">
        <v>25</v>
      </c>
      <c r="Q593" s="4">
        <v>43852</v>
      </c>
      <c r="R593">
        <f t="shared" si="27"/>
        <v>0</v>
      </c>
      <c r="S593">
        <f t="shared" si="28"/>
        <v>0</v>
      </c>
      <c r="T593">
        <f t="shared" si="29"/>
        <v>877.71</v>
      </c>
    </row>
    <row r="594" spans="1:20" x14ac:dyDescent="0.3">
      <c r="A594" t="s">
        <v>323</v>
      </c>
      <c r="B594">
        <v>9.9000044170699997E+19</v>
      </c>
      <c r="C594" t="s">
        <v>31</v>
      </c>
      <c r="D594" s="4">
        <v>42903</v>
      </c>
      <c r="E594" s="4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4">
        <v>43297</v>
      </c>
      <c r="N594" t="s">
        <v>24</v>
      </c>
      <c r="O594" t="s">
        <v>25</v>
      </c>
      <c r="Q594" s="4">
        <v>43852</v>
      </c>
      <c r="R594">
        <f t="shared" si="27"/>
        <v>0</v>
      </c>
      <c r="S594">
        <f t="shared" si="28"/>
        <v>0</v>
      </c>
      <c r="T594">
        <f t="shared" si="29"/>
        <v>8107.49</v>
      </c>
    </row>
    <row r="595" spans="1:20" x14ac:dyDescent="0.3">
      <c r="A595" t="s">
        <v>323</v>
      </c>
      <c r="B595">
        <v>9.9000044170699997E+19</v>
      </c>
      <c r="C595" t="s">
        <v>19</v>
      </c>
      <c r="D595" s="4">
        <v>42922</v>
      </c>
      <c r="E595" s="4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4">
        <v>43286</v>
      </c>
      <c r="N595" t="s">
        <v>24</v>
      </c>
      <c r="O595" t="s">
        <v>25</v>
      </c>
      <c r="Q595" s="4">
        <v>43852</v>
      </c>
      <c r="R595">
        <f t="shared" si="27"/>
        <v>0</v>
      </c>
      <c r="S595">
        <f t="shared" si="28"/>
        <v>0</v>
      </c>
      <c r="T595">
        <f t="shared" si="29"/>
        <v>7398.74</v>
      </c>
    </row>
    <row r="596" spans="1:20" x14ac:dyDescent="0.3">
      <c r="A596" t="s">
        <v>323</v>
      </c>
      <c r="B596">
        <v>9.9000044170699997E+19</v>
      </c>
      <c r="C596" t="s">
        <v>19</v>
      </c>
      <c r="D596" s="4">
        <v>43017</v>
      </c>
      <c r="E596" s="4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4">
        <v>43017</v>
      </c>
      <c r="N596" t="s">
        <v>24</v>
      </c>
      <c r="O596" t="s">
        <v>25</v>
      </c>
      <c r="Q596" s="4">
        <v>43852</v>
      </c>
      <c r="R596">
        <f t="shared" si="27"/>
        <v>0</v>
      </c>
      <c r="S596">
        <f t="shared" si="28"/>
        <v>0</v>
      </c>
      <c r="T596">
        <f t="shared" si="29"/>
        <v>15429.84</v>
      </c>
    </row>
    <row r="597" spans="1:20" x14ac:dyDescent="0.3">
      <c r="A597" t="s">
        <v>323</v>
      </c>
      <c r="B597" t="s">
        <v>364</v>
      </c>
      <c r="C597" t="s">
        <v>31</v>
      </c>
      <c r="D597" s="4">
        <v>43145</v>
      </c>
      <c r="E597" s="4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4">
        <v>43145</v>
      </c>
      <c r="N597" t="s">
        <v>24</v>
      </c>
      <c r="O597" t="s">
        <v>25</v>
      </c>
      <c r="Q597" s="4">
        <v>43852</v>
      </c>
      <c r="R597">
        <f t="shared" si="27"/>
        <v>0</v>
      </c>
      <c r="S597">
        <f t="shared" si="28"/>
        <v>0</v>
      </c>
      <c r="T597">
        <f t="shared" si="29"/>
        <v>3120.25</v>
      </c>
    </row>
    <row r="598" spans="1:20" x14ac:dyDescent="0.3">
      <c r="A598" t="s">
        <v>323</v>
      </c>
      <c r="B598" t="s">
        <v>365</v>
      </c>
      <c r="C598" t="s">
        <v>31</v>
      </c>
      <c r="D598" s="4">
        <v>43210</v>
      </c>
      <c r="E598" s="4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4">
        <v>43210</v>
      </c>
      <c r="N598" t="s">
        <v>24</v>
      </c>
      <c r="O598" t="s">
        <v>177</v>
      </c>
      <c r="P598" t="s">
        <v>347</v>
      </c>
      <c r="Q598" s="4">
        <v>43852</v>
      </c>
      <c r="R598">
        <f t="shared" si="27"/>
        <v>0</v>
      </c>
      <c r="S598">
        <f t="shared" si="28"/>
        <v>0</v>
      </c>
      <c r="T598">
        <f t="shared" si="29"/>
        <v>70725.990000000005</v>
      </c>
    </row>
    <row r="599" spans="1:20" x14ac:dyDescent="0.3">
      <c r="A599" t="s">
        <v>323</v>
      </c>
      <c r="B599" t="s">
        <v>366</v>
      </c>
      <c r="C599" t="s">
        <v>19</v>
      </c>
      <c r="D599" s="4">
        <v>43220</v>
      </c>
      <c r="E599" s="4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4">
        <v>43826</v>
      </c>
      <c r="N599" t="s">
        <v>24</v>
      </c>
      <c r="O599" t="s">
        <v>25</v>
      </c>
      <c r="Q599" s="4">
        <v>43852</v>
      </c>
      <c r="R599">
        <f t="shared" si="27"/>
        <v>0</v>
      </c>
      <c r="S599">
        <f t="shared" si="28"/>
        <v>0</v>
      </c>
      <c r="T599">
        <f t="shared" si="29"/>
        <v>4278.13</v>
      </c>
    </row>
    <row r="600" spans="1:20" x14ac:dyDescent="0.3">
      <c r="A600" t="s">
        <v>323</v>
      </c>
      <c r="B600" t="s">
        <v>366</v>
      </c>
      <c r="C600" t="s">
        <v>19</v>
      </c>
      <c r="D600" s="4">
        <v>43220</v>
      </c>
      <c r="E600" s="4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4">
        <v>43927</v>
      </c>
      <c r="N600" t="s">
        <v>24</v>
      </c>
      <c r="O600" t="s">
        <v>25</v>
      </c>
      <c r="Q600" s="4">
        <v>43852</v>
      </c>
      <c r="R600">
        <f t="shared" si="27"/>
        <v>0</v>
      </c>
      <c r="S600">
        <f t="shared" si="28"/>
        <v>0</v>
      </c>
      <c r="T600">
        <f t="shared" si="29"/>
        <v>4278.13</v>
      </c>
    </row>
    <row r="601" spans="1:20" x14ac:dyDescent="0.3">
      <c r="A601" t="s">
        <v>323</v>
      </c>
      <c r="B601" t="s">
        <v>366</v>
      </c>
      <c r="C601" t="s">
        <v>19</v>
      </c>
      <c r="D601" s="4">
        <v>43220</v>
      </c>
      <c r="E601" s="4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4">
        <v>44028</v>
      </c>
      <c r="N601" t="s">
        <v>24</v>
      </c>
      <c r="O601" t="s">
        <v>25</v>
      </c>
      <c r="Q601" s="4">
        <v>43852</v>
      </c>
      <c r="R601">
        <f t="shared" si="27"/>
        <v>0</v>
      </c>
      <c r="S601">
        <f t="shared" si="28"/>
        <v>0</v>
      </c>
      <c r="T601">
        <f t="shared" si="29"/>
        <v>4278.25</v>
      </c>
    </row>
    <row r="602" spans="1:20" x14ac:dyDescent="0.3">
      <c r="A602" t="s">
        <v>323</v>
      </c>
      <c r="B602" t="s">
        <v>366</v>
      </c>
      <c r="C602" t="s">
        <v>19</v>
      </c>
      <c r="D602" s="4">
        <v>43220</v>
      </c>
      <c r="E602" s="4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4">
        <v>44028</v>
      </c>
      <c r="N602" t="s">
        <v>24</v>
      </c>
      <c r="O602" t="s">
        <v>25</v>
      </c>
      <c r="Q602" s="4">
        <v>43852</v>
      </c>
      <c r="R602">
        <f t="shared" si="27"/>
        <v>0</v>
      </c>
      <c r="S602">
        <f t="shared" si="28"/>
        <v>0</v>
      </c>
      <c r="T602">
        <f t="shared" si="29"/>
        <v>4278.25</v>
      </c>
    </row>
    <row r="603" spans="1:20" x14ac:dyDescent="0.3">
      <c r="A603" t="s">
        <v>323</v>
      </c>
      <c r="B603" t="s">
        <v>366</v>
      </c>
      <c r="C603" t="s">
        <v>19</v>
      </c>
      <c r="D603" s="4">
        <v>43220</v>
      </c>
      <c r="E603" s="4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4">
        <v>44028</v>
      </c>
      <c r="N603" t="s">
        <v>24</v>
      </c>
      <c r="O603" t="s">
        <v>25</v>
      </c>
      <c r="Q603" s="4">
        <v>43852</v>
      </c>
      <c r="R603">
        <f t="shared" si="27"/>
        <v>0</v>
      </c>
      <c r="S603">
        <f t="shared" si="28"/>
        <v>0</v>
      </c>
      <c r="T603">
        <f t="shared" si="29"/>
        <v>4278.25</v>
      </c>
    </row>
    <row r="604" spans="1:20" x14ac:dyDescent="0.3">
      <c r="A604" t="s">
        <v>323</v>
      </c>
      <c r="B604" t="s">
        <v>366</v>
      </c>
      <c r="C604" t="s">
        <v>19</v>
      </c>
      <c r="D604" s="4">
        <v>43220</v>
      </c>
      <c r="E604" s="4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4">
        <v>44028</v>
      </c>
      <c r="N604" t="s">
        <v>24</v>
      </c>
      <c r="O604" t="s">
        <v>25</v>
      </c>
      <c r="Q604" s="4">
        <v>43852</v>
      </c>
      <c r="R604">
        <f t="shared" si="27"/>
        <v>0</v>
      </c>
      <c r="S604">
        <f t="shared" si="28"/>
        <v>0</v>
      </c>
      <c r="T604">
        <f t="shared" si="29"/>
        <v>4278.25</v>
      </c>
    </row>
    <row r="605" spans="1:20" x14ac:dyDescent="0.3">
      <c r="A605" t="s">
        <v>323</v>
      </c>
      <c r="B605" t="s">
        <v>366</v>
      </c>
      <c r="C605" t="s">
        <v>19</v>
      </c>
      <c r="D605" s="4">
        <v>43220</v>
      </c>
      <c r="E605" s="4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4">
        <v>43321</v>
      </c>
      <c r="N605" t="s">
        <v>24</v>
      </c>
      <c r="O605" t="s">
        <v>25</v>
      </c>
      <c r="Q605" s="4">
        <v>43852</v>
      </c>
      <c r="R605">
        <f t="shared" si="27"/>
        <v>0</v>
      </c>
      <c r="S605">
        <f t="shared" si="28"/>
        <v>0</v>
      </c>
      <c r="T605">
        <f t="shared" si="29"/>
        <v>4705.88</v>
      </c>
    </row>
    <row r="606" spans="1:20" x14ac:dyDescent="0.3">
      <c r="A606" t="s">
        <v>323</v>
      </c>
      <c r="B606" t="s">
        <v>366</v>
      </c>
      <c r="C606" t="s">
        <v>19</v>
      </c>
      <c r="D606" s="4">
        <v>43220</v>
      </c>
      <c r="E606" s="4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4">
        <v>43422</v>
      </c>
      <c r="N606" t="s">
        <v>24</v>
      </c>
      <c r="O606" t="s">
        <v>25</v>
      </c>
      <c r="Q606" s="4">
        <v>43852</v>
      </c>
      <c r="R606">
        <f t="shared" si="27"/>
        <v>0</v>
      </c>
      <c r="S606">
        <f t="shared" si="28"/>
        <v>0</v>
      </c>
      <c r="T606">
        <f t="shared" si="29"/>
        <v>4705.88</v>
      </c>
    </row>
    <row r="607" spans="1:20" x14ac:dyDescent="0.3">
      <c r="A607" t="s">
        <v>323</v>
      </c>
      <c r="B607" t="s">
        <v>366</v>
      </c>
      <c r="C607" t="s">
        <v>19</v>
      </c>
      <c r="D607" s="4">
        <v>43220</v>
      </c>
      <c r="E607" s="4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4">
        <v>43523</v>
      </c>
      <c r="N607" t="s">
        <v>24</v>
      </c>
      <c r="O607" t="s">
        <v>25</v>
      </c>
      <c r="Q607" s="4">
        <v>43852</v>
      </c>
      <c r="R607">
        <f t="shared" si="27"/>
        <v>0</v>
      </c>
      <c r="S607">
        <f t="shared" si="28"/>
        <v>0</v>
      </c>
      <c r="T607">
        <f t="shared" si="29"/>
        <v>4705.88</v>
      </c>
    </row>
    <row r="608" spans="1:20" x14ac:dyDescent="0.3">
      <c r="A608" t="s">
        <v>323</v>
      </c>
      <c r="B608" t="s">
        <v>366</v>
      </c>
      <c r="C608" t="s">
        <v>19</v>
      </c>
      <c r="D608" s="4">
        <v>43220</v>
      </c>
      <c r="E608" s="4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4">
        <v>43624</v>
      </c>
      <c r="N608" t="s">
        <v>24</v>
      </c>
      <c r="O608" t="s">
        <v>25</v>
      </c>
      <c r="Q608" s="4">
        <v>43852</v>
      </c>
      <c r="R608">
        <f t="shared" si="27"/>
        <v>0</v>
      </c>
      <c r="S608">
        <f t="shared" si="28"/>
        <v>0</v>
      </c>
      <c r="T608">
        <f t="shared" si="29"/>
        <v>4705.88</v>
      </c>
    </row>
    <row r="609" spans="1:20" x14ac:dyDescent="0.3">
      <c r="A609" t="s">
        <v>323</v>
      </c>
      <c r="B609" t="s">
        <v>366</v>
      </c>
      <c r="C609" t="s">
        <v>19</v>
      </c>
      <c r="D609" s="4">
        <v>43220</v>
      </c>
      <c r="E609" s="4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4">
        <v>43725</v>
      </c>
      <c r="N609" t="s">
        <v>24</v>
      </c>
      <c r="O609" t="s">
        <v>25</v>
      </c>
      <c r="Q609" s="4">
        <v>43852</v>
      </c>
      <c r="R609">
        <f t="shared" si="27"/>
        <v>0</v>
      </c>
      <c r="S609">
        <f t="shared" si="28"/>
        <v>0</v>
      </c>
      <c r="T609">
        <f t="shared" si="29"/>
        <v>4705.88</v>
      </c>
    </row>
    <row r="610" spans="1:20" x14ac:dyDescent="0.3">
      <c r="A610" t="s">
        <v>323</v>
      </c>
      <c r="B610" t="s">
        <v>366</v>
      </c>
      <c r="C610" t="s">
        <v>19</v>
      </c>
      <c r="D610" s="4">
        <v>43220</v>
      </c>
      <c r="E610" s="4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4">
        <v>43220</v>
      </c>
      <c r="N610" t="s">
        <v>24</v>
      </c>
      <c r="O610" t="s">
        <v>25</v>
      </c>
      <c r="Q610" s="4">
        <v>43852</v>
      </c>
      <c r="R610">
        <f t="shared" si="27"/>
        <v>0</v>
      </c>
      <c r="S610">
        <f t="shared" si="28"/>
        <v>0</v>
      </c>
      <c r="T610">
        <f t="shared" si="29"/>
        <v>6417.13</v>
      </c>
    </row>
    <row r="611" spans="1:20" x14ac:dyDescent="0.3">
      <c r="A611" t="s">
        <v>323</v>
      </c>
      <c r="B611" t="s">
        <v>367</v>
      </c>
      <c r="C611" t="s">
        <v>31</v>
      </c>
      <c r="D611" s="4">
        <v>43278</v>
      </c>
      <c r="E611" s="4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4">
        <v>43278</v>
      </c>
      <c r="N611" t="s">
        <v>24</v>
      </c>
      <c r="O611" t="s">
        <v>177</v>
      </c>
      <c r="P611" t="s">
        <v>178</v>
      </c>
      <c r="Q611" s="4">
        <v>43852</v>
      </c>
      <c r="R611">
        <f t="shared" si="27"/>
        <v>0</v>
      </c>
      <c r="S611">
        <f t="shared" si="28"/>
        <v>0</v>
      </c>
      <c r="T611">
        <f t="shared" si="29"/>
        <v>81783.89</v>
      </c>
    </row>
    <row r="612" spans="1:20" x14ac:dyDescent="0.3">
      <c r="A612" t="s">
        <v>323</v>
      </c>
      <c r="B612" t="s">
        <v>368</v>
      </c>
      <c r="C612" t="s">
        <v>19</v>
      </c>
      <c r="D612" s="4">
        <v>43339</v>
      </c>
      <c r="E612" s="4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4">
        <v>43888</v>
      </c>
      <c r="N612" t="s">
        <v>24</v>
      </c>
      <c r="O612" t="s">
        <v>25</v>
      </c>
      <c r="Q612" s="4">
        <v>43852</v>
      </c>
      <c r="R612">
        <f t="shared" si="27"/>
        <v>0</v>
      </c>
      <c r="S612">
        <f t="shared" si="28"/>
        <v>0</v>
      </c>
      <c r="T612">
        <f t="shared" si="29"/>
        <v>70935.55</v>
      </c>
    </row>
    <row r="613" spans="1:20" x14ac:dyDescent="0.3">
      <c r="A613" t="s">
        <v>323</v>
      </c>
      <c r="B613" t="s">
        <v>368</v>
      </c>
      <c r="C613" t="s">
        <v>19</v>
      </c>
      <c r="D613" s="4">
        <v>43339</v>
      </c>
      <c r="E613" s="4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4">
        <v>43888</v>
      </c>
      <c r="N613" t="s">
        <v>24</v>
      </c>
      <c r="O613" t="s">
        <v>25</v>
      </c>
      <c r="Q613" s="4">
        <v>43852</v>
      </c>
      <c r="R613">
        <f t="shared" si="27"/>
        <v>0</v>
      </c>
      <c r="S613">
        <f t="shared" si="28"/>
        <v>0</v>
      </c>
      <c r="T613">
        <f t="shared" si="29"/>
        <v>70935.55</v>
      </c>
    </row>
    <row r="614" spans="1:20" x14ac:dyDescent="0.3">
      <c r="A614" t="s">
        <v>323</v>
      </c>
      <c r="B614" t="s">
        <v>368</v>
      </c>
      <c r="C614" t="s">
        <v>19</v>
      </c>
      <c r="D614" s="4">
        <v>43339</v>
      </c>
      <c r="E614" s="4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4">
        <v>43888</v>
      </c>
      <c r="N614" t="s">
        <v>24</v>
      </c>
      <c r="O614" t="s">
        <v>25</v>
      </c>
      <c r="Q614" s="4">
        <v>43852</v>
      </c>
      <c r="R614">
        <f t="shared" si="27"/>
        <v>0</v>
      </c>
      <c r="S614">
        <f t="shared" si="28"/>
        <v>0</v>
      </c>
      <c r="T614">
        <f t="shared" si="29"/>
        <v>70935.55</v>
      </c>
    </row>
    <row r="615" spans="1:20" x14ac:dyDescent="0.3">
      <c r="A615" t="s">
        <v>323</v>
      </c>
      <c r="B615" t="s">
        <v>368</v>
      </c>
      <c r="C615" t="s">
        <v>19</v>
      </c>
      <c r="D615" s="4">
        <v>43339</v>
      </c>
      <c r="E615" s="4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4">
        <v>43888</v>
      </c>
      <c r="N615" t="s">
        <v>24</v>
      </c>
      <c r="O615" t="s">
        <v>25</v>
      </c>
      <c r="Q615" s="4">
        <v>43852</v>
      </c>
      <c r="R615">
        <f t="shared" si="27"/>
        <v>0</v>
      </c>
      <c r="S615">
        <f t="shared" si="28"/>
        <v>0</v>
      </c>
      <c r="T615">
        <f t="shared" si="29"/>
        <v>70935.55</v>
      </c>
    </row>
    <row r="616" spans="1:20" x14ac:dyDescent="0.3">
      <c r="A616" t="s">
        <v>323</v>
      </c>
      <c r="B616" t="s">
        <v>368</v>
      </c>
      <c r="C616" t="s">
        <v>19</v>
      </c>
      <c r="D616" s="4">
        <v>43339</v>
      </c>
      <c r="E616" s="4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4">
        <v>43431</v>
      </c>
      <c r="N616" t="s">
        <v>24</v>
      </c>
      <c r="O616" t="s">
        <v>25</v>
      </c>
      <c r="Q616" s="4">
        <v>43852</v>
      </c>
      <c r="R616">
        <f t="shared" si="27"/>
        <v>0</v>
      </c>
      <c r="S616">
        <f t="shared" si="28"/>
        <v>0</v>
      </c>
      <c r="T616">
        <f t="shared" si="29"/>
        <v>90281.89</v>
      </c>
    </row>
    <row r="617" spans="1:20" x14ac:dyDescent="0.3">
      <c r="A617" t="s">
        <v>323</v>
      </c>
      <c r="B617" t="s">
        <v>368</v>
      </c>
      <c r="C617" t="s">
        <v>19</v>
      </c>
      <c r="D617" s="4">
        <v>43339</v>
      </c>
      <c r="E617" s="4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4">
        <v>43523</v>
      </c>
      <c r="N617" t="s">
        <v>24</v>
      </c>
      <c r="O617" t="s">
        <v>25</v>
      </c>
      <c r="Q617" s="4">
        <v>43852</v>
      </c>
      <c r="R617">
        <f t="shared" si="27"/>
        <v>0</v>
      </c>
      <c r="S617">
        <f t="shared" si="28"/>
        <v>0</v>
      </c>
      <c r="T617">
        <f t="shared" si="29"/>
        <v>90281.89</v>
      </c>
    </row>
    <row r="618" spans="1:20" x14ac:dyDescent="0.3">
      <c r="A618" t="s">
        <v>323</v>
      </c>
      <c r="B618" t="s">
        <v>368</v>
      </c>
      <c r="C618" t="s">
        <v>19</v>
      </c>
      <c r="D618" s="4">
        <v>43339</v>
      </c>
      <c r="E618" s="4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4">
        <v>43612</v>
      </c>
      <c r="N618" t="s">
        <v>24</v>
      </c>
      <c r="O618" t="s">
        <v>25</v>
      </c>
      <c r="Q618" s="4">
        <v>43852</v>
      </c>
      <c r="R618">
        <f t="shared" si="27"/>
        <v>0</v>
      </c>
      <c r="S618">
        <f t="shared" si="28"/>
        <v>0</v>
      </c>
      <c r="T618">
        <f t="shared" si="29"/>
        <v>90281.89</v>
      </c>
    </row>
    <row r="619" spans="1:20" x14ac:dyDescent="0.3">
      <c r="A619" t="s">
        <v>323</v>
      </c>
      <c r="B619" t="s">
        <v>368</v>
      </c>
      <c r="C619" t="s">
        <v>19</v>
      </c>
      <c r="D619" s="4">
        <v>43339</v>
      </c>
      <c r="E619" s="4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4">
        <v>43704</v>
      </c>
      <c r="N619" t="s">
        <v>24</v>
      </c>
      <c r="O619" t="s">
        <v>25</v>
      </c>
      <c r="Q619" s="4">
        <v>43852</v>
      </c>
      <c r="R619">
        <f t="shared" si="27"/>
        <v>0</v>
      </c>
      <c r="S619">
        <f t="shared" si="28"/>
        <v>0</v>
      </c>
      <c r="T619">
        <f t="shared" si="29"/>
        <v>90281.89</v>
      </c>
    </row>
    <row r="620" spans="1:20" x14ac:dyDescent="0.3">
      <c r="A620" t="s">
        <v>323</v>
      </c>
      <c r="B620" t="s">
        <v>368</v>
      </c>
      <c r="C620" t="s">
        <v>19</v>
      </c>
      <c r="D620" s="4">
        <v>43339</v>
      </c>
      <c r="E620" s="4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4">
        <v>43796</v>
      </c>
      <c r="N620" t="s">
        <v>24</v>
      </c>
      <c r="O620" t="s">
        <v>25</v>
      </c>
      <c r="Q620" s="4">
        <v>43852</v>
      </c>
      <c r="R620">
        <f t="shared" si="27"/>
        <v>0</v>
      </c>
      <c r="S620">
        <f t="shared" si="28"/>
        <v>0</v>
      </c>
      <c r="T620">
        <f t="shared" si="29"/>
        <v>90281.89</v>
      </c>
    </row>
    <row r="621" spans="1:20" x14ac:dyDescent="0.3">
      <c r="A621" t="s">
        <v>323</v>
      </c>
      <c r="B621" t="s">
        <v>368</v>
      </c>
      <c r="C621" t="s">
        <v>19</v>
      </c>
      <c r="D621" s="4">
        <v>43339</v>
      </c>
      <c r="E621" s="4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4">
        <v>43339</v>
      </c>
      <c r="N621" t="s">
        <v>24</v>
      </c>
      <c r="O621" t="s">
        <v>25</v>
      </c>
      <c r="Q621" s="4">
        <v>43852</v>
      </c>
      <c r="R621">
        <f t="shared" si="27"/>
        <v>0</v>
      </c>
      <c r="S621">
        <f t="shared" si="28"/>
        <v>0</v>
      </c>
      <c r="T621">
        <f t="shared" si="29"/>
        <v>122525.38</v>
      </c>
    </row>
    <row r="622" spans="1:20" x14ac:dyDescent="0.3">
      <c r="A622" t="s">
        <v>323</v>
      </c>
      <c r="B622" t="s">
        <v>368</v>
      </c>
      <c r="C622" t="s">
        <v>19</v>
      </c>
      <c r="D622" s="4">
        <v>43339</v>
      </c>
      <c r="E622" s="4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4">
        <v>43888</v>
      </c>
      <c r="N622" t="s">
        <v>24</v>
      </c>
      <c r="O622" t="s">
        <v>25</v>
      </c>
      <c r="Q622" s="4">
        <v>43852</v>
      </c>
      <c r="R622">
        <f t="shared" si="27"/>
        <v>0</v>
      </c>
      <c r="S622">
        <f t="shared" si="28"/>
        <v>0</v>
      </c>
      <c r="T622">
        <f t="shared" si="29"/>
        <v>0</v>
      </c>
    </row>
    <row r="623" spans="1:20" x14ac:dyDescent="0.3">
      <c r="A623" t="s">
        <v>323</v>
      </c>
      <c r="B623" t="s">
        <v>368</v>
      </c>
      <c r="C623" t="s">
        <v>19</v>
      </c>
      <c r="D623" s="4">
        <v>43339</v>
      </c>
      <c r="E623" s="4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4">
        <v>43888</v>
      </c>
      <c r="N623" t="s">
        <v>24</v>
      </c>
      <c r="O623" t="s">
        <v>25</v>
      </c>
      <c r="Q623" s="4">
        <v>43852</v>
      </c>
      <c r="R623">
        <f t="shared" si="27"/>
        <v>0</v>
      </c>
      <c r="S623">
        <f t="shared" si="28"/>
        <v>0</v>
      </c>
      <c r="T623">
        <f t="shared" si="29"/>
        <v>0</v>
      </c>
    </row>
    <row r="624" spans="1:20" x14ac:dyDescent="0.3">
      <c r="A624" t="s">
        <v>323</v>
      </c>
      <c r="B624" t="s">
        <v>368</v>
      </c>
      <c r="C624" t="s">
        <v>19</v>
      </c>
      <c r="D624" s="4">
        <v>43339</v>
      </c>
      <c r="E624" s="4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4">
        <v>43888</v>
      </c>
      <c r="N624" t="s">
        <v>24</v>
      </c>
      <c r="O624" t="s">
        <v>25</v>
      </c>
      <c r="Q624" s="4">
        <v>43852</v>
      </c>
      <c r="R624">
        <f t="shared" si="27"/>
        <v>0</v>
      </c>
      <c r="S624">
        <f t="shared" si="28"/>
        <v>0</v>
      </c>
      <c r="T624">
        <f t="shared" si="29"/>
        <v>0</v>
      </c>
    </row>
    <row r="625" spans="1:20" x14ac:dyDescent="0.3">
      <c r="A625" t="s">
        <v>323</v>
      </c>
      <c r="B625" t="s">
        <v>368</v>
      </c>
      <c r="C625" t="s">
        <v>19</v>
      </c>
      <c r="D625" s="4">
        <v>43339</v>
      </c>
      <c r="E625" s="4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4">
        <v>43888</v>
      </c>
      <c r="N625" t="s">
        <v>24</v>
      </c>
      <c r="O625" t="s">
        <v>25</v>
      </c>
      <c r="Q625" s="4">
        <v>43852</v>
      </c>
      <c r="R625">
        <f t="shared" si="27"/>
        <v>0</v>
      </c>
      <c r="S625">
        <f t="shared" si="28"/>
        <v>0</v>
      </c>
      <c r="T625">
        <f t="shared" si="29"/>
        <v>0</v>
      </c>
    </row>
    <row r="626" spans="1:20" x14ac:dyDescent="0.3">
      <c r="A626" t="s">
        <v>323</v>
      </c>
      <c r="B626" t="s">
        <v>368</v>
      </c>
      <c r="C626" t="s">
        <v>19</v>
      </c>
      <c r="D626" s="4">
        <v>43339</v>
      </c>
      <c r="E626" s="4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4">
        <v>43431</v>
      </c>
      <c r="N626" t="s">
        <v>24</v>
      </c>
      <c r="O626" t="s">
        <v>25</v>
      </c>
      <c r="Q626" s="4">
        <v>43852</v>
      </c>
      <c r="R626">
        <f t="shared" si="27"/>
        <v>0</v>
      </c>
      <c r="S626">
        <f t="shared" si="28"/>
        <v>0</v>
      </c>
      <c r="T626">
        <f t="shared" si="29"/>
        <v>0</v>
      </c>
    </row>
    <row r="627" spans="1:20" x14ac:dyDescent="0.3">
      <c r="A627" t="s">
        <v>323</v>
      </c>
      <c r="B627" t="s">
        <v>368</v>
      </c>
      <c r="C627" t="s">
        <v>19</v>
      </c>
      <c r="D627" s="4">
        <v>43339</v>
      </c>
      <c r="E627" s="4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4">
        <v>43523</v>
      </c>
      <c r="N627" t="s">
        <v>24</v>
      </c>
      <c r="O627" t="s">
        <v>25</v>
      </c>
      <c r="Q627" s="4">
        <v>43852</v>
      </c>
      <c r="R627">
        <f t="shared" si="27"/>
        <v>0</v>
      </c>
      <c r="S627">
        <f t="shared" si="28"/>
        <v>0</v>
      </c>
      <c r="T627">
        <f t="shared" si="29"/>
        <v>0</v>
      </c>
    </row>
    <row r="628" spans="1:20" x14ac:dyDescent="0.3">
      <c r="A628" t="s">
        <v>323</v>
      </c>
      <c r="B628" t="s">
        <v>368</v>
      </c>
      <c r="C628" t="s">
        <v>19</v>
      </c>
      <c r="D628" s="4">
        <v>43339</v>
      </c>
      <c r="E628" s="4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4">
        <v>43612</v>
      </c>
      <c r="N628" t="s">
        <v>24</v>
      </c>
      <c r="O628" t="s">
        <v>25</v>
      </c>
      <c r="Q628" s="4">
        <v>43852</v>
      </c>
      <c r="R628">
        <f t="shared" si="27"/>
        <v>0</v>
      </c>
      <c r="S628">
        <f t="shared" si="28"/>
        <v>0</v>
      </c>
      <c r="T628">
        <f t="shared" si="29"/>
        <v>0</v>
      </c>
    </row>
    <row r="629" spans="1:20" x14ac:dyDescent="0.3">
      <c r="A629" t="s">
        <v>323</v>
      </c>
      <c r="B629" t="s">
        <v>368</v>
      </c>
      <c r="C629" t="s">
        <v>19</v>
      </c>
      <c r="D629" s="4">
        <v>43339</v>
      </c>
      <c r="E629" s="4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4">
        <v>43704</v>
      </c>
      <c r="N629" t="s">
        <v>24</v>
      </c>
      <c r="O629" t="s">
        <v>25</v>
      </c>
      <c r="Q629" s="4">
        <v>43852</v>
      </c>
      <c r="R629">
        <f t="shared" si="27"/>
        <v>0</v>
      </c>
      <c r="S629">
        <f t="shared" si="28"/>
        <v>0</v>
      </c>
      <c r="T629">
        <f t="shared" si="29"/>
        <v>0</v>
      </c>
    </row>
    <row r="630" spans="1:20" x14ac:dyDescent="0.3">
      <c r="A630" t="s">
        <v>323</v>
      </c>
      <c r="B630" t="s">
        <v>368</v>
      </c>
      <c r="C630" t="s">
        <v>19</v>
      </c>
      <c r="D630" s="4">
        <v>43339</v>
      </c>
      <c r="E630" s="4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4">
        <v>43796</v>
      </c>
      <c r="N630" t="s">
        <v>24</v>
      </c>
      <c r="O630" t="s">
        <v>25</v>
      </c>
      <c r="Q630" s="4">
        <v>43852</v>
      </c>
      <c r="R630">
        <f t="shared" si="27"/>
        <v>0</v>
      </c>
      <c r="S630">
        <f t="shared" si="28"/>
        <v>0</v>
      </c>
      <c r="T630">
        <f t="shared" si="29"/>
        <v>0</v>
      </c>
    </row>
    <row r="631" spans="1:20" x14ac:dyDescent="0.3">
      <c r="A631" t="s">
        <v>323</v>
      </c>
      <c r="B631" t="s">
        <v>368</v>
      </c>
      <c r="C631" t="s">
        <v>19</v>
      </c>
      <c r="D631" s="4">
        <v>43339</v>
      </c>
      <c r="E631" s="4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4">
        <v>43339</v>
      </c>
      <c r="N631" t="s">
        <v>24</v>
      </c>
      <c r="O631" t="s">
        <v>25</v>
      </c>
      <c r="Q631" s="4">
        <v>43852</v>
      </c>
      <c r="R631">
        <f t="shared" si="27"/>
        <v>0</v>
      </c>
      <c r="S631">
        <f t="shared" si="28"/>
        <v>0</v>
      </c>
      <c r="T631">
        <f t="shared" si="29"/>
        <v>0</v>
      </c>
    </row>
    <row r="632" spans="1:20" x14ac:dyDescent="0.3">
      <c r="A632" t="s">
        <v>323</v>
      </c>
      <c r="B632" t="s">
        <v>369</v>
      </c>
      <c r="C632" t="s">
        <v>19</v>
      </c>
      <c r="D632" s="4">
        <v>43326</v>
      </c>
      <c r="E632" s="4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4">
        <v>44057</v>
      </c>
      <c r="N632" t="s">
        <v>24</v>
      </c>
      <c r="O632" t="s">
        <v>25</v>
      </c>
      <c r="Q632" s="4">
        <v>43852</v>
      </c>
      <c r="R632">
        <f t="shared" si="27"/>
        <v>0</v>
      </c>
      <c r="S632">
        <f t="shared" si="28"/>
        <v>0</v>
      </c>
      <c r="T632">
        <f t="shared" si="29"/>
        <v>62399.23</v>
      </c>
    </row>
    <row r="633" spans="1:20" x14ac:dyDescent="0.3">
      <c r="A633" t="s">
        <v>323</v>
      </c>
      <c r="B633" t="s">
        <v>369</v>
      </c>
      <c r="C633" t="s">
        <v>19</v>
      </c>
      <c r="D633" s="4">
        <v>43326</v>
      </c>
      <c r="E633" s="4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4">
        <v>44057</v>
      </c>
      <c r="N633" t="s">
        <v>24</v>
      </c>
      <c r="O633" t="s">
        <v>25</v>
      </c>
      <c r="Q633" s="4">
        <v>43852</v>
      </c>
      <c r="R633">
        <f t="shared" si="27"/>
        <v>0</v>
      </c>
      <c r="S633">
        <f t="shared" si="28"/>
        <v>0</v>
      </c>
      <c r="T633">
        <f t="shared" si="29"/>
        <v>62399.23</v>
      </c>
    </row>
    <row r="634" spans="1:20" x14ac:dyDescent="0.3">
      <c r="A634" t="s">
        <v>323</v>
      </c>
      <c r="B634" t="s">
        <v>369</v>
      </c>
      <c r="C634" t="s">
        <v>19</v>
      </c>
      <c r="D634" s="4">
        <v>43326</v>
      </c>
      <c r="E634" s="4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4">
        <v>44057</v>
      </c>
      <c r="N634" t="s">
        <v>24</v>
      </c>
      <c r="O634" t="s">
        <v>25</v>
      </c>
      <c r="Q634" s="4">
        <v>43852</v>
      </c>
      <c r="R634">
        <f t="shared" si="27"/>
        <v>0</v>
      </c>
      <c r="S634">
        <f t="shared" si="28"/>
        <v>0</v>
      </c>
      <c r="T634">
        <f t="shared" si="29"/>
        <v>62399.23</v>
      </c>
    </row>
    <row r="635" spans="1:20" x14ac:dyDescent="0.3">
      <c r="A635" t="s">
        <v>323</v>
      </c>
      <c r="B635" t="s">
        <v>369</v>
      </c>
      <c r="C635" t="s">
        <v>19</v>
      </c>
      <c r="D635" s="4">
        <v>43326</v>
      </c>
      <c r="E635" s="4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4">
        <v>44057</v>
      </c>
      <c r="N635" t="s">
        <v>24</v>
      </c>
      <c r="O635" t="s">
        <v>25</v>
      </c>
      <c r="Q635" s="4">
        <v>43852</v>
      </c>
      <c r="R635">
        <f t="shared" si="27"/>
        <v>0</v>
      </c>
      <c r="S635">
        <f t="shared" si="28"/>
        <v>0</v>
      </c>
      <c r="T635">
        <f t="shared" si="29"/>
        <v>62399.23</v>
      </c>
    </row>
    <row r="636" spans="1:20" x14ac:dyDescent="0.3">
      <c r="A636" t="s">
        <v>323</v>
      </c>
      <c r="B636" t="s">
        <v>369</v>
      </c>
      <c r="C636" t="s">
        <v>19</v>
      </c>
      <c r="D636" s="4">
        <v>43326</v>
      </c>
      <c r="E636" s="4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4">
        <v>44057</v>
      </c>
      <c r="N636" t="s">
        <v>24</v>
      </c>
      <c r="O636" t="s">
        <v>25</v>
      </c>
      <c r="Q636" s="4">
        <v>43852</v>
      </c>
      <c r="R636">
        <f t="shared" si="27"/>
        <v>0</v>
      </c>
      <c r="S636">
        <f t="shared" si="28"/>
        <v>0</v>
      </c>
      <c r="T636">
        <f t="shared" si="29"/>
        <v>62399.23</v>
      </c>
    </row>
    <row r="637" spans="1:20" x14ac:dyDescent="0.3">
      <c r="A637" t="s">
        <v>323</v>
      </c>
      <c r="B637" t="s">
        <v>369</v>
      </c>
      <c r="C637" t="s">
        <v>19</v>
      </c>
      <c r="D637" s="4">
        <v>43326</v>
      </c>
      <c r="E637" s="4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4">
        <v>44057</v>
      </c>
      <c r="N637" t="s">
        <v>24</v>
      </c>
      <c r="O637" t="s">
        <v>25</v>
      </c>
      <c r="Q637" s="4">
        <v>43852</v>
      </c>
      <c r="R637">
        <f t="shared" si="27"/>
        <v>0</v>
      </c>
      <c r="S637">
        <f t="shared" si="28"/>
        <v>0</v>
      </c>
      <c r="T637">
        <f t="shared" si="29"/>
        <v>62399.23</v>
      </c>
    </row>
    <row r="638" spans="1:20" x14ac:dyDescent="0.3">
      <c r="A638" t="s">
        <v>323</v>
      </c>
      <c r="B638" t="s">
        <v>369</v>
      </c>
      <c r="C638" t="s">
        <v>19</v>
      </c>
      <c r="D638" s="4">
        <v>43326</v>
      </c>
      <c r="E638" s="4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4">
        <v>44057</v>
      </c>
      <c r="N638" t="s">
        <v>24</v>
      </c>
      <c r="O638" t="s">
        <v>25</v>
      </c>
      <c r="Q638" s="4">
        <v>43852</v>
      </c>
      <c r="R638">
        <f t="shared" si="27"/>
        <v>0</v>
      </c>
      <c r="S638">
        <f t="shared" si="28"/>
        <v>0</v>
      </c>
      <c r="T638">
        <f t="shared" si="29"/>
        <v>62399.23</v>
      </c>
    </row>
    <row r="639" spans="1:20" x14ac:dyDescent="0.3">
      <c r="A639" t="s">
        <v>323</v>
      </c>
      <c r="B639" t="s">
        <v>369</v>
      </c>
      <c r="C639" t="s">
        <v>19</v>
      </c>
      <c r="D639" s="4">
        <v>43326</v>
      </c>
      <c r="E639" s="4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4">
        <v>44057</v>
      </c>
      <c r="N639" t="s">
        <v>24</v>
      </c>
      <c r="O639" t="s">
        <v>25</v>
      </c>
      <c r="Q639" s="4">
        <v>43852</v>
      </c>
      <c r="R639">
        <f t="shared" si="27"/>
        <v>0</v>
      </c>
      <c r="S639">
        <f t="shared" si="28"/>
        <v>0</v>
      </c>
      <c r="T639">
        <f t="shared" si="29"/>
        <v>62399.23</v>
      </c>
    </row>
    <row r="640" spans="1:20" x14ac:dyDescent="0.3">
      <c r="A640" t="s">
        <v>323</v>
      </c>
      <c r="B640" t="s">
        <v>369</v>
      </c>
      <c r="C640" t="s">
        <v>19</v>
      </c>
      <c r="D640" s="4">
        <v>43326</v>
      </c>
      <c r="E640" s="4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4">
        <v>43875</v>
      </c>
      <c r="N640" t="s">
        <v>24</v>
      </c>
      <c r="O640" t="s">
        <v>25</v>
      </c>
      <c r="Q640" s="4">
        <v>43852</v>
      </c>
      <c r="R640">
        <f t="shared" si="27"/>
        <v>0</v>
      </c>
      <c r="S640">
        <f t="shared" si="28"/>
        <v>0</v>
      </c>
      <c r="T640">
        <f t="shared" si="29"/>
        <v>62399.4</v>
      </c>
    </row>
    <row r="641" spans="1:20" x14ac:dyDescent="0.3">
      <c r="A641" t="s">
        <v>323</v>
      </c>
      <c r="B641" t="s">
        <v>369</v>
      </c>
      <c r="C641" t="s">
        <v>19</v>
      </c>
      <c r="D641" s="4">
        <v>43326</v>
      </c>
      <c r="E641" s="4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4">
        <v>43965</v>
      </c>
      <c r="N641" t="s">
        <v>24</v>
      </c>
      <c r="O641" t="s">
        <v>25</v>
      </c>
      <c r="Q641" s="4">
        <v>43852</v>
      </c>
      <c r="R641">
        <f t="shared" si="27"/>
        <v>0</v>
      </c>
      <c r="S641">
        <f t="shared" si="28"/>
        <v>0</v>
      </c>
      <c r="T641">
        <f t="shared" si="29"/>
        <v>62399.4</v>
      </c>
    </row>
    <row r="642" spans="1:20" x14ac:dyDescent="0.3">
      <c r="A642" t="s">
        <v>323</v>
      </c>
      <c r="B642" t="s">
        <v>369</v>
      </c>
      <c r="C642" t="s">
        <v>19</v>
      </c>
      <c r="D642" s="4">
        <v>43326</v>
      </c>
      <c r="E642" s="4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4">
        <v>43783</v>
      </c>
      <c r="N642" t="s">
        <v>24</v>
      </c>
      <c r="O642" t="s">
        <v>25</v>
      </c>
      <c r="Q642" s="4">
        <v>43852</v>
      </c>
      <c r="R642">
        <f t="shared" si="27"/>
        <v>0</v>
      </c>
      <c r="S642">
        <f t="shared" si="28"/>
        <v>0</v>
      </c>
      <c r="T642">
        <f t="shared" si="29"/>
        <v>62399.4</v>
      </c>
    </row>
    <row r="643" spans="1:20" x14ac:dyDescent="0.3">
      <c r="A643" t="s">
        <v>323</v>
      </c>
      <c r="B643" t="s">
        <v>369</v>
      </c>
      <c r="C643" t="s">
        <v>19</v>
      </c>
      <c r="D643" s="4">
        <v>43326</v>
      </c>
      <c r="E643" s="4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4">
        <v>43418</v>
      </c>
      <c r="N643" t="s">
        <v>24</v>
      </c>
      <c r="O643" t="s">
        <v>25</v>
      </c>
      <c r="Q643" s="4">
        <v>43852</v>
      </c>
      <c r="R643">
        <f t="shared" ref="R643:R706" si="30">IF(K643="Renewal",L643,0)</f>
        <v>0</v>
      </c>
      <c r="S643">
        <f t="shared" ref="S643:S706" si="31">IF(K643="New",L643,0)</f>
        <v>0</v>
      </c>
      <c r="T643">
        <f t="shared" ref="T643:T706" si="32">IF(K643="Cross sell",L643,0)</f>
        <v>68639.38</v>
      </c>
    </row>
    <row r="644" spans="1:20" x14ac:dyDescent="0.3">
      <c r="A644" t="s">
        <v>323</v>
      </c>
      <c r="B644" t="s">
        <v>369</v>
      </c>
      <c r="C644" t="s">
        <v>19</v>
      </c>
      <c r="D644" s="4">
        <v>43326</v>
      </c>
      <c r="E644" s="4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4">
        <v>43510</v>
      </c>
      <c r="N644" t="s">
        <v>24</v>
      </c>
      <c r="O644" t="s">
        <v>25</v>
      </c>
      <c r="Q644" s="4">
        <v>43852</v>
      </c>
      <c r="R644">
        <f t="shared" si="30"/>
        <v>0</v>
      </c>
      <c r="S644">
        <f t="shared" si="31"/>
        <v>0</v>
      </c>
      <c r="T644">
        <f t="shared" si="32"/>
        <v>68639.38</v>
      </c>
    </row>
    <row r="645" spans="1:20" x14ac:dyDescent="0.3">
      <c r="A645" t="s">
        <v>323</v>
      </c>
      <c r="B645" t="s">
        <v>369</v>
      </c>
      <c r="C645" t="s">
        <v>19</v>
      </c>
      <c r="D645" s="4">
        <v>43326</v>
      </c>
      <c r="E645" s="4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4">
        <v>43599</v>
      </c>
      <c r="N645" t="s">
        <v>24</v>
      </c>
      <c r="O645" t="s">
        <v>25</v>
      </c>
      <c r="Q645" s="4">
        <v>43852</v>
      </c>
      <c r="R645">
        <f t="shared" si="30"/>
        <v>0</v>
      </c>
      <c r="S645">
        <f t="shared" si="31"/>
        <v>0</v>
      </c>
      <c r="T645">
        <f t="shared" si="32"/>
        <v>68639.38</v>
      </c>
    </row>
    <row r="646" spans="1:20" x14ac:dyDescent="0.3">
      <c r="A646" t="s">
        <v>323</v>
      </c>
      <c r="B646" t="s">
        <v>369</v>
      </c>
      <c r="C646" t="s">
        <v>19</v>
      </c>
      <c r="D646" s="4">
        <v>43326</v>
      </c>
      <c r="E646" s="4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4">
        <v>43691</v>
      </c>
      <c r="N646" t="s">
        <v>24</v>
      </c>
      <c r="O646" t="s">
        <v>25</v>
      </c>
      <c r="Q646" s="4">
        <v>43852</v>
      </c>
      <c r="R646">
        <f t="shared" si="30"/>
        <v>0</v>
      </c>
      <c r="S646">
        <f t="shared" si="31"/>
        <v>0</v>
      </c>
      <c r="T646">
        <f t="shared" si="32"/>
        <v>68639.38</v>
      </c>
    </row>
    <row r="647" spans="1:20" x14ac:dyDescent="0.3">
      <c r="A647" t="s">
        <v>323</v>
      </c>
      <c r="B647" t="s">
        <v>369</v>
      </c>
      <c r="C647" t="s">
        <v>19</v>
      </c>
      <c r="D647" s="4">
        <v>43326</v>
      </c>
      <c r="E647" s="4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4">
        <v>43326</v>
      </c>
      <c r="N647" t="s">
        <v>24</v>
      </c>
      <c r="O647" t="s">
        <v>25</v>
      </c>
      <c r="Q647" s="4">
        <v>43852</v>
      </c>
      <c r="R647">
        <f t="shared" si="30"/>
        <v>0</v>
      </c>
      <c r="S647">
        <f t="shared" si="31"/>
        <v>0</v>
      </c>
      <c r="T647">
        <f t="shared" si="32"/>
        <v>99839.08</v>
      </c>
    </row>
    <row r="648" spans="1:20" x14ac:dyDescent="0.3">
      <c r="A648" t="s">
        <v>323</v>
      </c>
      <c r="B648" t="s">
        <v>369</v>
      </c>
      <c r="C648" t="s">
        <v>19</v>
      </c>
      <c r="D648" s="4">
        <v>43326</v>
      </c>
      <c r="E648" s="4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4">
        <v>44057</v>
      </c>
      <c r="N648" t="s">
        <v>24</v>
      </c>
      <c r="O648" t="s">
        <v>25</v>
      </c>
      <c r="Q648" s="4">
        <v>43852</v>
      </c>
      <c r="R648">
        <f t="shared" si="30"/>
        <v>0</v>
      </c>
      <c r="S648">
        <f t="shared" si="31"/>
        <v>0</v>
      </c>
      <c r="T648">
        <f t="shared" si="32"/>
        <v>0</v>
      </c>
    </row>
    <row r="649" spans="1:20" x14ac:dyDescent="0.3">
      <c r="A649" t="s">
        <v>323</v>
      </c>
      <c r="B649" t="s">
        <v>369</v>
      </c>
      <c r="C649" t="s">
        <v>19</v>
      </c>
      <c r="D649" s="4">
        <v>43326</v>
      </c>
      <c r="E649" s="4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4">
        <v>44057</v>
      </c>
      <c r="N649" t="s">
        <v>24</v>
      </c>
      <c r="O649" t="s">
        <v>25</v>
      </c>
      <c r="Q649" s="4">
        <v>43852</v>
      </c>
      <c r="R649">
        <f t="shared" si="30"/>
        <v>0</v>
      </c>
      <c r="S649">
        <f t="shared" si="31"/>
        <v>0</v>
      </c>
      <c r="T649">
        <f t="shared" si="32"/>
        <v>0</v>
      </c>
    </row>
    <row r="650" spans="1:20" x14ac:dyDescent="0.3">
      <c r="A650" t="s">
        <v>323</v>
      </c>
      <c r="B650" t="s">
        <v>369</v>
      </c>
      <c r="C650" t="s">
        <v>19</v>
      </c>
      <c r="D650" s="4">
        <v>43326</v>
      </c>
      <c r="E650" s="4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4">
        <v>44057</v>
      </c>
      <c r="N650" t="s">
        <v>24</v>
      </c>
      <c r="O650" t="s">
        <v>25</v>
      </c>
      <c r="Q650" s="4">
        <v>43852</v>
      </c>
      <c r="R650">
        <f t="shared" si="30"/>
        <v>0</v>
      </c>
      <c r="S650">
        <f t="shared" si="31"/>
        <v>0</v>
      </c>
      <c r="T650">
        <f t="shared" si="32"/>
        <v>0</v>
      </c>
    </row>
    <row r="651" spans="1:20" x14ac:dyDescent="0.3">
      <c r="A651" t="s">
        <v>323</v>
      </c>
      <c r="B651" t="s">
        <v>369</v>
      </c>
      <c r="C651" t="s">
        <v>19</v>
      </c>
      <c r="D651" s="4">
        <v>43326</v>
      </c>
      <c r="E651" s="4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4">
        <v>44057</v>
      </c>
      <c r="N651" t="s">
        <v>24</v>
      </c>
      <c r="O651" t="s">
        <v>25</v>
      </c>
      <c r="Q651" s="4">
        <v>43852</v>
      </c>
      <c r="R651">
        <f t="shared" si="30"/>
        <v>0</v>
      </c>
      <c r="S651">
        <f t="shared" si="31"/>
        <v>0</v>
      </c>
      <c r="T651">
        <f t="shared" si="32"/>
        <v>0</v>
      </c>
    </row>
    <row r="652" spans="1:20" x14ac:dyDescent="0.3">
      <c r="A652" t="s">
        <v>323</v>
      </c>
      <c r="B652" t="s">
        <v>369</v>
      </c>
      <c r="C652" t="s">
        <v>19</v>
      </c>
      <c r="D652" s="4">
        <v>43326</v>
      </c>
      <c r="E652" s="4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4">
        <v>44057</v>
      </c>
      <c r="N652" t="s">
        <v>24</v>
      </c>
      <c r="O652" t="s">
        <v>25</v>
      </c>
      <c r="Q652" s="4">
        <v>43852</v>
      </c>
      <c r="R652">
        <f t="shared" si="30"/>
        <v>0</v>
      </c>
      <c r="S652">
        <f t="shared" si="31"/>
        <v>0</v>
      </c>
      <c r="T652">
        <f t="shared" si="32"/>
        <v>0</v>
      </c>
    </row>
    <row r="653" spans="1:20" x14ac:dyDescent="0.3">
      <c r="A653" t="s">
        <v>323</v>
      </c>
      <c r="B653" t="s">
        <v>369</v>
      </c>
      <c r="C653" t="s">
        <v>19</v>
      </c>
      <c r="D653" s="4">
        <v>43326</v>
      </c>
      <c r="E653" s="4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4">
        <v>44057</v>
      </c>
      <c r="N653" t="s">
        <v>24</v>
      </c>
      <c r="O653" t="s">
        <v>25</v>
      </c>
      <c r="Q653" s="4">
        <v>43852</v>
      </c>
      <c r="R653">
        <f t="shared" si="30"/>
        <v>0</v>
      </c>
      <c r="S653">
        <f t="shared" si="31"/>
        <v>0</v>
      </c>
      <c r="T653">
        <f t="shared" si="32"/>
        <v>0</v>
      </c>
    </row>
    <row r="654" spans="1:20" x14ac:dyDescent="0.3">
      <c r="A654" t="s">
        <v>323</v>
      </c>
      <c r="B654" t="s">
        <v>369</v>
      </c>
      <c r="C654" t="s">
        <v>19</v>
      </c>
      <c r="D654" s="4">
        <v>43326</v>
      </c>
      <c r="E654" s="4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4">
        <v>44057</v>
      </c>
      <c r="N654" t="s">
        <v>24</v>
      </c>
      <c r="O654" t="s">
        <v>25</v>
      </c>
      <c r="Q654" s="4">
        <v>43852</v>
      </c>
      <c r="R654">
        <f t="shared" si="30"/>
        <v>0</v>
      </c>
      <c r="S654">
        <f t="shared" si="31"/>
        <v>0</v>
      </c>
      <c r="T654">
        <f t="shared" si="32"/>
        <v>0</v>
      </c>
    </row>
    <row r="655" spans="1:20" x14ac:dyDescent="0.3">
      <c r="A655" t="s">
        <v>323</v>
      </c>
      <c r="B655" t="s">
        <v>369</v>
      </c>
      <c r="C655" t="s">
        <v>19</v>
      </c>
      <c r="D655" s="4">
        <v>43326</v>
      </c>
      <c r="E655" s="4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4">
        <v>44057</v>
      </c>
      <c r="N655" t="s">
        <v>24</v>
      </c>
      <c r="O655" t="s">
        <v>25</v>
      </c>
      <c r="Q655" s="4">
        <v>43852</v>
      </c>
      <c r="R655">
        <f t="shared" si="30"/>
        <v>0</v>
      </c>
      <c r="S655">
        <f t="shared" si="31"/>
        <v>0</v>
      </c>
      <c r="T655">
        <f t="shared" si="32"/>
        <v>0</v>
      </c>
    </row>
    <row r="656" spans="1:20" x14ac:dyDescent="0.3">
      <c r="A656" t="s">
        <v>323</v>
      </c>
      <c r="B656" t="s">
        <v>369</v>
      </c>
      <c r="C656" t="s">
        <v>19</v>
      </c>
      <c r="D656" s="4">
        <v>43326</v>
      </c>
      <c r="E656" s="4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4">
        <v>43875</v>
      </c>
      <c r="N656" t="s">
        <v>24</v>
      </c>
      <c r="O656" t="s">
        <v>25</v>
      </c>
      <c r="Q656" s="4">
        <v>43852</v>
      </c>
      <c r="R656">
        <f t="shared" si="30"/>
        <v>0</v>
      </c>
      <c r="S656">
        <f t="shared" si="31"/>
        <v>0</v>
      </c>
      <c r="T656">
        <f t="shared" si="32"/>
        <v>0</v>
      </c>
    </row>
    <row r="657" spans="1:20" x14ac:dyDescent="0.3">
      <c r="A657" t="s">
        <v>323</v>
      </c>
      <c r="B657" t="s">
        <v>369</v>
      </c>
      <c r="C657" t="s">
        <v>19</v>
      </c>
      <c r="D657" s="4">
        <v>43326</v>
      </c>
      <c r="E657" s="4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4">
        <v>43965</v>
      </c>
      <c r="N657" t="s">
        <v>24</v>
      </c>
      <c r="O657" t="s">
        <v>25</v>
      </c>
      <c r="Q657" s="4">
        <v>43852</v>
      </c>
      <c r="R657">
        <f t="shared" si="30"/>
        <v>0</v>
      </c>
      <c r="S657">
        <f t="shared" si="31"/>
        <v>0</v>
      </c>
      <c r="T657">
        <f t="shared" si="32"/>
        <v>0</v>
      </c>
    </row>
    <row r="658" spans="1:20" x14ac:dyDescent="0.3">
      <c r="A658" t="s">
        <v>323</v>
      </c>
      <c r="B658" t="s">
        <v>369</v>
      </c>
      <c r="C658" t="s">
        <v>19</v>
      </c>
      <c r="D658" s="4">
        <v>43326</v>
      </c>
      <c r="E658" s="4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4">
        <v>43783</v>
      </c>
      <c r="N658" t="s">
        <v>24</v>
      </c>
      <c r="O658" t="s">
        <v>25</v>
      </c>
      <c r="Q658" s="4">
        <v>43852</v>
      </c>
      <c r="R658">
        <f t="shared" si="30"/>
        <v>0</v>
      </c>
      <c r="S658">
        <f t="shared" si="31"/>
        <v>0</v>
      </c>
      <c r="T658">
        <f t="shared" si="32"/>
        <v>0</v>
      </c>
    </row>
    <row r="659" spans="1:20" x14ac:dyDescent="0.3">
      <c r="A659" t="s">
        <v>323</v>
      </c>
      <c r="B659" t="s">
        <v>369</v>
      </c>
      <c r="C659" t="s">
        <v>19</v>
      </c>
      <c r="D659" s="4">
        <v>43326</v>
      </c>
      <c r="E659" s="4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4">
        <v>43418</v>
      </c>
      <c r="N659" t="s">
        <v>24</v>
      </c>
      <c r="O659" t="s">
        <v>25</v>
      </c>
      <c r="Q659" s="4">
        <v>43852</v>
      </c>
      <c r="R659">
        <f t="shared" si="30"/>
        <v>0</v>
      </c>
      <c r="S659">
        <f t="shared" si="31"/>
        <v>0</v>
      </c>
      <c r="T659">
        <f t="shared" si="32"/>
        <v>0</v>
      </c>
    </row>
    <row r="660" spans="1:20" x14ac:dyDescent="0.3">
      <c r="A660" t="s">
        <v>323</v>
      </c>
      <c r="B660" t="s">
        <v>369</v>
      </c>
      <c r="C660" t="s">
        <v>19</v>
      </c>
      <c r="D660" s="4">
        <v>43326</v>
      </c>
      <c r="E660" s="4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4">
        <v>43510</v>
      </c>
      <c r="N660" t="s">
        <v>24</v>
      </c>
      <c r="O660" t="s">
        <v>25</v>
      </c>
      <c r="Q660" s="4">
        <v>43852</v>
      </c>
      <c r="R660">
        <f t="shared" si="30"/>
        <v>0</v>
      </c>
      <c r="S660">
        <f t="shared" si="31"/>
        <v>0</v>
      </c>
      <c r="T660">
        <f t="shared" si="32"/>
        <v>0</v>
      </c>
    </row>
    <row r="661" spans="1:20" x14ac:dyDescent="0.3">
      <c r="A661" t="s">
        <v>323</v>
      </c>
      <c r="B661" t="s">
        <v>369</v>
      </c>
      <c r="C661" t="s">
        <v>19</v>
      </c>
      <c r="D661" s="4">
        <v>43326</v>
      </c>
      <c r="E661" s="4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4">
        <v>43599</v>
      </c>
      <c r="N661" t="s">
        <v>24</v>
      </c>
      <c r="O661" t="s">
        <v>25</v>
      </c>
      <c r="Q661" s="4">
        <v>43852</v>
      </c>
      <c r="R661">
        <f t="shared" si="30"/>
        <v>0</v>
      </c>
      <c r="S661">
        <f t="shared" si="31"/>
        <v>0</v>
      </c>
      <c r="T661">
        <f t="shared" si="32"/>
        <v>0</v>
      </c>
    </row>
    <row r="662" spans="1:20" x14ac:dyDescent="0.3">
      <c r="A662" t="s">
        <v>323</v>
      </c>
      <c r="B662" t="s">
        <v>369</v>
      </c>
      <c r="C662" t="s">
        <v>19</v>
      </c>
      <c r="D662" s="4">
        <v>43326</v>
      </c>
      <c r="E662" s="4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4">
        <v>43691</v>
      </c>
      <c r="N662" t="s">
        <v>24</v>
      </c>
      <c r="O662" t="s">
        <v>25</v>
      </c>
      <c r="Q662" s="4">
        <v>43852</v>
      </c>
      <c r="R662">
        <f t="shared" si="30"/>
        <v>0</v>
      </c>
      <c r="S662">
        <f t="shared" si="31"/>
        <v>0</v>
      </c>
      <c r="T662">
        <f t="shared" si="32"/>
        <v>0</v>
      </c>
    </row>
    <row r="663" spans="1:20" x14ac:dyDescent="0.3">
      <c r="A663" t="s">
        <v>323</v>
      </c>
      <c r="B663" t="s">
        <v>369</v>
      </c>
      <c r="C663" t="s">
        <v>19</v>
      </c>
      <c r="D663" s="4">
        <v>43326</v>
      </c>
      <c r="E663" s="4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4">
        <v>43326</v>
      </c>
      <c r="N663" t="s">
        <v>24</v>
      </c>
      <c r="O663" t="s">
        <v>25</v>
      </c>
      <c r="Q663" s="4">
        <v>43852</v>
      </c>
      <c r="R663">
        <f t="shared" si="30"/>
        <v>0</v>
      </c>
      <c r="S663">
        <f t="shared" si="31"/>
        <v>0</v>
      </c>
      <c r="T663">
        <f t="shared" si="32"/>
        <v>0</v>
      </c>
    </row>
    <row r="664" spans="1:20" x14ac:dyDescent="0.3">
      <c r="A664" t="s">
        <v>323</v>
      </c>
      <c r="B664" t="s">
        <v>370</v>
      </c>
      <c r="C664" t="s">
        <v>19</v>
      </c>
      <c r="D664" s="4">
        <v>43368</v>
      </c>
      <c r="E664" s="4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4">
        <v>43915</v>
      </c>
      <c r="N664" t="s">
        <v>24</v>
      </c>
      <c r="O664" t="s">
        <v>25</v>
      </c>
      <c r="Q664" s="4">
        <v>43852</v>
      </c>
      <c r="R664">
        <f t="shared" si="30"/>
        <v>0</v>
      </c>
      <c r="S664">
        <f t="shared" si="31"/>
        <v>0</v>
      </c>
      <c r="T664">
        <f t="shared" si="32"/>
        <v>65412.72</v>
      </c>
    </row>
    <row r="665" spans="1:20" x14ac:dyDescent="0.3">
      <c r="A665" t="s">
        <v>323</v>
      </c>
      <c r="B665" t="s">
        <v>370</v>
      </c>
      <c r="C665" t="s">
        <v>19</v>
      </c>
      <c r="D665" s="4">
        <v>43368</v>
      </c>
      <c r="E665" s="4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4">
        <v>43459</v>
      </c>
      <c r="N665" t="s">
        <v>24</v>
      </c>
      <c r="O665" t="s">
        <v>25</v>
      </c>
      <c r="Q665" s="4">
        <v>43852</v>
      </c>
      <c r="R665">
        <f t="shared" si="30"/>
        <v>0</v>
      </c>
      <c r="S665">
        <f t="shared" si="31"/>
        <v>0</v>
      </c>
      <c r="T665">
        <f t="shared" si="32"/>
        <v>83253.179999999993</v>
      </c>
    </row>
    <row r="666" spans="1:20" x14ac:dyDescent="0.3">
      <c r="A666" t="s">
        <v>323</v>
      </c>
      <c r="B666" t="s">
        <v>370</v>
      </c>
      <c r="C666" t="s">
        <v>19</v>
      </c>
      <c r="D666" s="4">
        <v>43368</v>
      </c>
      <c r="E666" s="4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4">
        <v>43549</v>
      </c>
      <c r="N666" t="s">
        <v>24</v>
      </c>
      <c r="O666" t="s">
        <v>25</v>
      </c>
      <c r="Q666" s="4">
        <v>43852</v>
      </c>
      <c r="R666">
        <f t="shared" si="30"/>
        <v>0</v>
      </c>
      <c r="S666">
        <f t="shared" si="31"/>
        <v>0</v>
      </c>
      <c r="T666">
        <f t="shared" si="32"/>
        <v>83253.179999999993</v>
      </c>
    </row>
    <row r="667" spans="1:20" x14ac:dyDescent="0.3">
      <c r="A667" t="s">
        <v>323</v>
      </c>
      <c r="B667" t="s">
        <v>370</v>
      </c>
      <c r="C667" t="s">
        <v>19</v>
      </c>
      <c r="D667" s="4">
        <v>43368</v>
      </c>
      <c r="E667" s="4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4">
        <v>43641</v>
      </c>
      <c r="N667" t="s">
        <v>24</v>
      </c>
      <c r="O667" t="s">
        <v>25</v>
      </c>
      <c r="Q667" s="4">
        <v>43852</v>
      </c>
      <c r="R667">
        <f t="shared" si="30"/>
        <v>0</v>
      </c>
      <c r="S667">
        <f t="shared" si="31"/>
        <v>0</v>
      </c>
      <c r="T667">
        <f t="shared" si="32"/>
        <v>83253.179999999993</v>
      </c>
    </row>
    <row r="668" spans="1:20" x14ac:dyDescent="0.3">
      <c r="A668" t="s">
        <v>323</v>
      </c>
      <c r="B668" t="s">
        <v>370</v>
      </c>
      <c r="C668" t="s">
        <v>19</v>
      </c>
      <c r="D668" s="4">
        <v>43368</v>
      </c>
      <c r="E668" s="4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4">
        <v>43733</v>
      </c>
      <c r="N668" t="s">
        <v>24</v>
      </c>
      <c r="O668" t="s">
        <v>25</v>
      </c>
      <c r="Q668" s="4">
        <v>43852</v>
      </c>
      <c r="R668">
        <f t="shared" si="30"/>
        <v>0</v>
      </c>
      <c r="S668">
        <f t="shared" si="31"/>
        <v>0</v>
      </c>
      <c r="T668">
        <f t="shared" si="32"/>
        <v>83253.179999999993</v>
      </c>
    </row>
    <row r="669" spans="1:20" x14ac:dyDescent="0.3">
      <c r="A669" t="s">
        <v>323</v>
      </c>
      <c r="B669" t="s">
        <v>370</v>
      </c>
      <c r="C669" t="s">
        <v>19</v>
      </c>
      <c r="D669" s="4">
        <v>43368</v>
      </c>
      <c r="E669" s="4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4">
        <v>43824</v>
      </c>
      <c r="N669" t="s">
        <v>24</v>
      </c>
      <c r="O669" t="s">
        <v>25</v>
      </c>
      <c r="Q669" s="4">
        <v>43852</v>
      </c>
      <c r="R669">
        <f t="shared" si="30"/>
        <v>0</v>
      </c>
      <c r="S669">
        <f t="shared" si="31"/>
        <v>0</v>
      </c>
      <c r="T669">
        <f t="shared" si="32"/>
        <v>83253.179999999993</v>
      </c>
    </row>
    <row r="670" spans="1:20" x14ac:dyDescent="0.3">
      <c r="A670" t="s">
        <v>323</v>
      </c>
      <c r="B670" t="s">
        <v>370</v>
      </c>
      <c r="C670" t="s">
        <v>19</v>
      </c>
      <c r="D670" s="4">
        <v>43368</v>
      </c>
      <c r="E670" s="4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4">
        <v>43368</v>
      </c>
      <c r="N670" t="s">
        <v>24</v>
      </c>
      <c r="O670" t="s">
        <v>25</v>
      </c>
      <c r="Q670" s="4">
        <v>43852</v>
      </c>
      <c r="R670">
        <f t="shared" si="30"/>
        <v>0</v>
      </c>
      <c r="S670">
        <f t="shared" si="31"/>
        <v>0</v>
      </c>
      <c r="T670">
        <f t="shared" si="32"/>
        <v>112986.38</v>
      </c>
    </row>
    <row r="671" spans="1:20" x14ac:dyDescent="0.3">
      <c r="A671" t="s">
        <v>323</v>
      </c>
      <c r="B671" t="s">
        <v>370</v>
      </c>
      <c r="C671" t="s">
        <v>19</v>
      </c>
      <c r="D671" s="4">
        <v>43368</v>
      </c>
      <c r="E671" s="4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4">
        <v>43915</v>
      </c>
      <c r="N671" t="s">
        <v>24</v>
      </c>
      <c r="O671" t="s">
        <v>25</v>
      </c>
      <c r="Q671" s="4">
        <v>43852</v>
      </c>
      <c r="R671">
        <f t="shared" si="30"/>
        <v>0</v>
      </c>
      <c r="S671">
        <f t="shared" si="31"/>
        <v>0</v>
      </c>
      <c r="T671">
        <f t="shared" si="32"/>
        <v>0</v>
      </c>
    </row>
    <row r="672" spans="1:20" x14ac:dyDescent="0.3">
      <c r="A672" t="s">
        <v>323</v>
      </c>
      <c r="B672" t="s">
        <v>370</v>
      </c>
      <c r="C672" t="s">
        <v>19</v>
      </c>
      <c r="D672" s="4">
        <v>43368</v>
      </c>
      <c r="E672" s="4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4">
        <v>43459</v>
      </c>
      <c r="N672" t="s">
        <v>24</v>
      </c>
      <c r="O672" t="s">
        <v>25</v>
      </c>
      <c r="Q672" s="4">
        <v>43852</v>
      </c>
      <c r="R672">
        <f t="shared" si="30"/>
        <v>0</v>
      </c>
      <c r="S672">
        <f t="shared" si="31"/>
        <v>0</v>
      </c>
      <c r="T672">
        <f t="shared" si="32"/>
        <v>0</v>
      </c>
    </row>
    <row r="673" spans="1:20" x14ac:dyDescent="0.3">
      <c r="A673" t="s">
        <v>323</v>
      </c>
      <c r="B673" t="s">
        <v>370</v>
      </c>
      <c r="C673" t="s">
        <v>19</v>
      </c>
      <c r="D673" s="4">
        <v>43368</v>
      </c>
      <c r="E673" s="4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4">
        <v>43549</v>
      </c>
      <c r="N673" t="s">
        <v>24</v>
      </c>
      <c r="O673" t="s">
        <v>25</v>
      </c>
      <c r="Q673" s="4">
        <v>43852</v>
      </c>
      <c r="R673">
        <f t="shared" si="30"/>
        <v>0</v>
      </c>
      <c r="S673">
        <f t="shared" si="31"/>
        <v>0</v>
      </c>
      <c r="T673">
        <f t="shared" si="32"/>
        <v>0</v>
      </c>
    </row>
    <row r="674" spans="1:20" x14ac:dyDescent="0.3">
      <c r="A674" t="s">
        <v>323</v>
      </c>
      <c r="B674" t="s">
        <v>370</v>
      </c>
      <c r="C674" t="s">
        <v>19</v>
      </c>
      <c r="D674" s="4">
        <v>43368</v>
      </c>
      <c r="E674" s="4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4">
        <v>43641</v>
      </c>
      <c r="N674" t="s">
        <v>24</v>
      </c>
      <c r="O674" t="s">
        <v>25</v>
      </c>
      <c r="Q674" s="4">
        <v>43852</v>
      </c>
      <c r="R674">
        <f t="shared" si="30"/>
        <v>0</v>
      </c>
      <c r="S674">
        <f t="shared" si="31"/>
        <v>0</v>
      </c>
      <c r="T674">
        <f t="shared" si="32"/>
        <v>0</v>
      </c>
    </row>
    <row r="675" spans="1:20" x14ac:dyDescent="0.3">
      <c r="A675" t="s">
        <v>323</v>
      </c>
      <c r="B675" t="s">
        <v>370</v>
      </c>
      <c r="C675" t="s">
        <v>19</v>
      </c>
      <c r="D675" s="4">
        <v>43368</v>
      </c>
      <c r="E675" s="4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4">
        <v>43733</v>
      </c>
      <c r="N675" t="s">
        <v>24</v>
      </c>
      <c r="O675" t="s">
        <v>25</v>
      </c>
      <c r="Q675" s="4">
        <v>43852</v>
      </c>
      <c r="R675">
        <f t="shared" si="30"/>
        <v>0</v>
      </c>
      <c r="S675">
        <f t="shared" si="31"/>
        <v>0</v>
      </c>
      <c r="T675">
        <f t="shared" si="32"/>
        <v>0</v>
      </c>
    </row>
    <row r="676" spans="1:20" x14ac:dyDescent="0.3">
      <c r="A676" t="s">
        <v>323</v>
      </c>
      <c r="B676" t="s">
        <v>370</v>
      </c>
      <c r="C676" t="s">
        <v>19</v>
      </c>
      <c r="D676" s="4">
        <v>43368</v>
      </c>
      <c r="E676" s="4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4">
        <v>43824</v>
      </c>
      <c r="N676" t="s">
        <v>24</v>
      </c>
      <c r="O676" t="s">
        <v>25</v>
      </c>
      <c r="Q676" s="4">
        <v>43852</v>
      </c>
      <c r="R676">
        <f t="shared" si="30"/>
        <v>0</v>
      </c>
      <c r="S676">
        <f t="shared" si="31"/>
        <v>0</v>
      </c>
      <c r="T676">
        <f t="shared" si="32"/>
        <v>0</v>
      </c>
    </row>
    <row r="677" spans="1:20" x14ac:dyDescent="0.3">
      <c r="A677" t="s">
        <v>323</v>
      </c>
      <c r="B677" t="s">
        <v>370</v>
      </c>
      <c r="C677" t="s">
        <v>19</v>
      </c>
      <c r="D677" s="4">
        <v>43368</v>
      </c>
      <c r="E677" s="4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4">
        <v>43368</v>
      </c>
      <c r="N677" t="s">
        <v>24</v>
      </c>
      <c r="O677" t="s">
        <v>25</v>
      </c>
      <c r="Q677" s="4">
        <v>43852</v>
      </c>
      <c r="R677">
        <f t="shared" si="30"/>
        <v>0</v>
      </c>
      <c r="S677">
        <f t="shared" si="31"/>
        <v>0</v>
      </c>
      <c r="T677">
        <f t="shared" si="32"/>
        <v>0</v>
      </c>
    </row>
    <row r="678" spans="1:20" x14ac:dyDescent="0.3">
      <c r="A678" t="s">
        <v>323</v>
      </c>
      <c r="B678" t="s">
        <v>371</v>
      </c>
      <c r="C678" t="s">
        <v>31</v>
      </c>
      <c r="D678" s="4">
        <v>43393</v>
      </c>
      <c r="E678" s="4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4">
        <v>43393</v>
      </c>
      <c r="N678" t="s">
        <v>24</v>
      </c>
      <c r="O678" t="s">
        <v>25</v>
      </c>
      <c r="Q678" s="4">
        <v>43852</v>
      </c>
      <c r="R678">
        <f t="shared" si="30"/>
        <v>0</v>
      </c>
      <c r="S678">
        <f t="shared" si="31"/>
        <v>0</v>
      </c>
      <c r="T678">
        <f t="shared" si="32"/>
        <v>101037</v>
      </c>
    </row>
    <row r="679" spans="1:20" x14ac:dyDescent="0.3">
      <c r="A679" t="s">
        <v>323</v>
      </c>
      <c r="B679" t="s">
        <v>372</v>
      </c>
      <c r="C679" t="s">
        <v>31</v>
      </c>
      <c r="D679" s="4">
        <v>43474</v>
      </c>
      <c r="E679" s="4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4">
        <v>43474</v>
      </c>
      <c r="N679" t="s">
        <v>24</v>
      </c>
      <c r="O679" t="s">
        <v>25</v>
      </c>
      <c r="Q679" s="4">
        <v>43852</v>
      </c>
      <c r="R679">
        <f t="shared" si="30"/>
        <v>0</v>
      </c>
      <c r="S679">
        <f t="shared" si="31"/>
        <v>0</v>
      </c>
      <c r="T679">
        <f t="shared" si="32"/>
        <v>16455</v>
      </c>
    </row>
    <row r="680" spans="1:20" x14ac:dyDescent="0.3">
      <c r="A680" t="s">
        <v>323</v>
      </c>
      <c r="B680" t="s">
        <v>372</v>
      </c>
      <c r="C680" t="s">
        <v>31</v>
      </c>
      <c r="D680" s="4">
        <v>43474</v>
      </c>
      <c r="E680" s="4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4">
        <v>43474</v>
      </c>
      <c r="N680" t="s">
        <v>24</v>
      </c>
      <c r="O680" t="s">
        <v>25</v>
      </c>
      <c r="Q680" s="4">
        <v>43852</v>
      </c>
      <c r="R680">
        <f t="shared" si="30"/>
        <v>0</v>
      </c>
      <c r="S680">
        <f t="shared" si="31"/>
        <v>0</v>
      </c>
      <c r="T680">
        <f t="shared" si="32"/>
        <v>0</v>
      </c>
    </row>
    <row r="681" spans="1:20" x14ac:dyDescent="0.3">
      <c r="A681" t="s">
        <v>323</v>
      </c>
      <c r="B681" t="s">
        <v>373</v>
      </c>
      <c r="C681" t="s">
        <v>19</v>
      </c>
      <c r="D681" s="4">
        <v>43531</v>
      </c>
      <c r="E681" s="4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4">
        <v>43531</v>
      </c>
      <c r="N681" t="s">
        <v>24</v>
      </c>
      <c r="O681" t="s">
        <v>25</v>
      </c>
      <c r="Q681" s="4">
        <v>43852</v>
      </c>
      <c r="R681">
        <f t="shared" si="30"/>
        <v>0</v>
      </c>
      <c r="S681">
        <f t="shared" si="31"/>
        <v>0</v>
      </c>
      <c r="T681">
        <f t="shared" si="32"/>
        <v>11360</v>
      </c>
    </row>
    <row r="682" spans="1:20" x14ac:dyDescent="0.3">
      <c r="A682" t="s">
        <v>323</v>
      </c>
      <c r="B682" t="s">
        <v>374</v>
      </c>
      <c r="C682" t="s">
        <v>31</v>
      </c>
      <c r="D682" s="4">
        <v>43551</v>
      </c>
      <c r="E682" s="4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4">
        <v>43551</v>
      </c>
      <c r="N682" t="s">
        <v>24</v>
      </c>
      <c r="O682" t="s">
        <v>25</v>
      </c>
      <c r="Q682" s="4">
        <v>43852</v>
      </c>
      <c r="R682">
        <f t="shared" si="30"/>
        <v>0</v>
      </c>
      <c r="S682">
        <f t="shared" si="31"/>
        <v>0</v>
      </c>
      <c r="T682">
        <f t="shared" si="32"/>
        <v>67102</v>
      </c>
    </row>
    <row r="683" spans="1:20" x14ac:dyDescent="0.3">
      <c r="A683" t="s">
        <v>323</v>
      </c>
      <c r="B683" t="s">
        <v>374</v>
      </c>
      <c r="C683" t="s">
        <v>31</v>
      </c>
      <c r="D683" s="4">
        <v>43551</v>
      </c>
      <c r="E683" s="4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4">
        <v>43551</v>
      </c>
      <c r="N683" t="s">
        <v>24</v>
      </c>
      <c r="O683" t="s">
        <v>25</v>
      </c>
      <c r="Q683" s="4">
        <v>43852</v>
      </c>
      <c r="R683">
        <f t="shared" si="30"/>
        <v>0</v>
      </c>
      <c r="S683">
        <f t="shared" si="31"/>
        <v>0</v>
      </c>
      <c r="T683">
        <f t="shared" si="32"/>
        <v>0</v>
      </c>
    </row>
    <row r="684" spans="1:20" x14ac:dyDescent="0.3">
      <c r="A684" t="s">
        <v>323</v>
      </c>
      <c r="B684" t="s">
        <v>375</v>
      </c>
      <c r="C684" t="s">
        <v>19</v>
      </c>
      <c r="D684" s="4">
        <v>43549</v>
      </c>
      <c r="E684" s="4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4">
        <v>44173</v>
      </c>
      <c r="N684" t="s">
        <v>24</v>
      </c>
      <c r="O684" t="s">
        <v>25</v>
      </c>
      <c r="Q684" s="4">
        <v>43852</v>
      </c>
      <c r="R684">
        <f t="shared" si="30"/>
        <v>0</v>
      </c>
      <c r="S684">
        <f t="shared" si="31"/>
        <v>0</v>
      </c>
      <c r="T684">
        <f t="shared" si="32"/>
        <v>120474.73</v>
      </c>
    </row>
    <row r="685" spans="1:20" x14ac:dyDescent="0.3">
      <c r="A685" t="s">
        <v>323</v>
      </c>
      <c r="B685" t="s">
        <v>375</v>
      </c>
      <c r="C685" t="s">
        <v>19</v>
      </c>
      <c r="D685" s="4">
        <v>43549</v>
      </c>
      <c r="E685" s="4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4">
        <v>44173</v>
      </c>
      <c r="N685" t="s">
        <v>24</v>
      </c>
      <c r="O685" t="s">
        <v>25</v>
      </c>
      <c r="Q685" s="4">
        <v>43852</v>
      </c>
      <c r="R685">
        <f t="shared" si="30"/>
        <v>0</v>
      </c>
      <c r="S685">
        <f t="shared" si="31"/>
        <v>0</v>
      </c>
      <c r="T685">
        <f t="shared" si="32"/>
        <v>120474.73</v>
      </c>
    </row>
    <row r="686" spans="1:20" x14ac:dyDescent="0.3">
      <c r="A686" t="s">
        <v>323</v>
      </c>
      <c r="B686" t="s">
        <v>375</v>
      </c>
      <c r="C686" t="s">
        <v>19</v>
      </c>
      <c r="D686" s="4">
        <v>43549</v>
      </c>
      <c r="E686" s="4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4">
        <v>43861</v>
      </c>
      <c r="N686" t="s">
        <v>24</v>
      </c>
      <c r="O686" t="s">
        <v>25</v>
      </c>
      <c r="Q686" s="4">
        <v>43852</v>
      </c>
      <c r="R686">
        <f t="shared" si="30"/>
        <v>0</v>
      </c>
      <c r="S686">
        <f t="shared" si="31"/>
        <v>0</v>
      </c>
      <c r="T686">
        <f t="shared" si="32"/>
        <v>153332.03</v>
      </c>
    </row>
    <row r="687" spans="1:20" x14ac:dyDescent="0.3">
      <c r="A687" t="s">
        <v>323</v>
      </c>
      <c r="B687" t="s">
        <v>375</v>
      </c>
      <c r="C687" t="s">
        <v>19</v>
      </c>
      <c r="D687" s="4">
        <v>43549</v>
      </c>
      <c r="E687" s="4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4">
        <v>43965</v>
      </c>
      <c r="N687" t="s">
        <v>24</v>
      </c>
      <c r="O687" t="s">
        <v>25</v>
      </c>
      <c r="Q687" s="4">
        <v>43852</v>
      </c>
      <c r="R687">
        <f t="shared" si="30"/>
        <v>0</v>
      </c>
      <c r="S687">
        <f t="shared" si="31"/>
        <v>0</v>
      </c>
      <c r="T687">
        <f t="shared" si="32"/>
        <v>153332.03</v>
      </c>
    </row>
    <row r="688" spans="1:20" x14ac:dyDescent="0.3">
      <c r="A688" t="s">
        <v>323</v>
      </c>
      <c r="B688" t="s">
        <v>375</v>
      </c>
      <c r="C688" t="s">
        <v>19</v>
      </c>
      <c r="D688" s="4">
        <v>43549</v>
      </c>
      <c r="E688" s="4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4">
        <v>44069</v>
      </c>
      <c r="N688" t="s">
        <v>24</v>
      </c>
      <c r="O688" t="s">
        <v>25</v>
      </c>
      <c r="Q688" s="4">
        <v>43852</v>
      </c>
      <c r="R688">
        <f t="shared" si="30"/>
        <v>0</v>
      </c>
      <c r="S688">
        <f t="shared" si="31"/>
        <v>0</v>
      </c>
      <c r="T688">
        <f t="shared" si="32"/>
        <v>153332.03</v>
      </c>
    </row>
    <row r="689" spans="1:20" x14ac:dyDescent="0.3">
      <c r="A689" t="s">
        <v>323</v>
      </c>
      <c r="B689" t="s">
        <v>375</v>
      </c>
      <c r="C689" t="s">
        <v>19</v>
      </c>
      <c r="D689" s="4">
        <v>43549</v>
      </c>
      <c r="E689" s="4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4">
        <v>43653</v>
      </c>
      <c r="N689" t="s">
        <v>24</v>
      </c>
      <c r="O689" t="s">
        <v>25</v>
      </c>
      <c r="Q689" s="4">
        <v>43852</v>
      </c>
      <c r="R689">
        <f t="shared" si="30"/>
        <v>0</v>
      </c>
      <c r="S689">
        <f t="shared" si="31"/>
        <v>0</v>
      </c>
      <c r="T689">
        <f t="shared" si="32"/>
        <v>153332.03</v>
      </c>
    </row>
    <row r="690" spans="1:20" x14ac:dyDescent="0.3">
      <c r="A690" t="s">
        <v>323</v>
      </c>
      <c r="B690" t="s">
        <v>375</v>
      </c>
      <c r="C690" t="s">
        <v>19</v>
      </c>
      <c r="D690" s="4">
        <v>43549</v>
      </c>
      <c r="E690" s="4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4">
        <v>43757</v>
      </c>
      <c r="N690" t="s">
        <v>24</v>
      </c>
      <c r="O690" t="s">
        <v>25</v>
      </c>
      <c r="Q690" s="4">
        <v>43852</v>
      </c>
      <c r="R690">
        <f t="shared" si="30"/>
        <v>0</v>
      </c>
      <c r="S690">
        <f t="shared" si="31"/>
        <v>0</v>
      </c>
      <c r="T690">
        <f t="shared" si="32"/>
        <v>153332.03</v>
      </c>
    </row>
    <row r="691" spans="1:20" x14ac:dyDescent="0.3">
      <c r="A691" t="s">
        <v>323</v>
      </c>
      <c r="B691" t="s">
        <v>375</v>
      </c>
      <c r="C691" t="s">
        <v>19</v>
      </c>
      <c r="D691" s="4">
        <v>43549</v>
      </c>
      <c r="E691" s="4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4">
        <v>43549</v>
      </c>
      <c r="N691" t="s">
        <v>24</v>
      </c>
      <c r="O691" t="s">
        <v>25</v>
      </c>
      <c r="Q691" s="4">
        <v>43852</v>
      </c>
      <c r="R691">
        <f t="shared" si="30"/>
        <v>0</v>
      </c>
      <c r="S691">
        <f t="shared" si="31"/>
        <v>0</v>
      </c>
      <c r="T691">
        <f t="shared" si="32"/>
        <v>208093.46</v>
      </c>
    </row>
    <row r="692" spans="1:20" x14ac:dyDescent="0.3">
      <c r="A692" t="s">
        <v>323</v>
      </c>
      <c r="B692" t="s">
        <v>375</v>
      </c>
      <c r="C692" t="s">
        <v>19</v>
      </c>
      <c r="D692" s="4">
        <v>43549</v>
      </c>
      <c r="E692" s="4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4">
        <v>44173</v>
      </c>
      <c r="N692" t="s">
        <v>24</v>
      </c>
      <c r="O692" t="s">
        <v>25</v>
      </c>
      <c r="Q692" s="4">
        <v>43852</v>
      </c>
      <c r="R692">
        <f t="shared" si="30"/>
        <v>0</v>
      </c>
      <c r="S692">
        <f t="shared" si="31"/>
        <v>0</v>
      </c>
      <c r="T692">
        <f t="shared" si="32"/>
        <v>0</v>
      </c>
    </row>
    <row r="693" spans="1:20" x14ac:dyDescent="0.3">
      <c r="A693" t="s">
        <v>323</v>
      </c>
      <c r="B693" t="s">
        <v>375</v>
      </c>
      <c r="C693" t="s">
        <v>19</v>
      </c>
      <c r="D693" s="4">
        <v>43549</v>
      </c>
      <c r="E693" s="4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4">
        <v>44173</v>
      </c>
      <c r="N693" t="s">
        <v>24</v>
      </c>
      <c r="O693" t="s">
        <v>25</v>
      </c>
      <c r="Q693" s="4">
        <v>43852</v>
      </c>
      <c r="R693">
        <f t="shared" si="30"/>
        <v>0</v>
      </c>
      <c r="S693">
        <f t="shared" si="31"/>
        <v>0</v>
      </c>
      <c r="T693">
        <f t="shared" si="32"/>
        <v>0</v>
      </c>
    </row>
    <row r="694" spans="1:20" x14ac:dyDescent="0.3">
      <c r="A694" t="s">
        <v>323</v>
      </c>
      <c r="B694" t="s">
        <v>375</v>
      </c>
      <c r="C694" t="s">
        <v>19</v>
      </c>
      <c r="D694" s="4">
        <v>43549</v>
      </c>
      <c r="E694" s="4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4">
        <v>43861</v>
      </c>
      <c r="N694" t="s">
        <v>24</v>
      </c>
      <c r="O694" t="s">
        <v>25</v>
      </c>
      <c r="Q694" s="4">
        <v>43852</v>
      </c>
      <c r="R694">
        <f t="shared" si="30"/>
        <v>0</v>
      </c>
      <c r="S694">
        <f t="shared" si="31"/>
        <v>0</v>
      </c>
      <c r="T694">
        <f t="shared" si="32"/>
        <v>0</v>
      </c>
    </row>
    <row r="695" spans="1:20" x14ac:dyDescent="0.3">
      <c r="A695" t="s">
        <v>323</v>
      </c>
      <c r="B695" t="s">
        <v>375</v>
      </c>
      <c r="C695" t="s">
        <v>19</v>
      </c>
      <c r="D695" s="4">
        <v>43549</v>
      </c>
      <c r="E695" s="4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4">
        <v>43965</v>
      </c>
      <c r="N695" t="s">
        <v>24</v>
      </c>
      <c r="O695" t="s">
        <v>25</v>
      </c>
      <c r="Q695" s="4">
        <v>43852</v>
      </c>
      <c r="R695">
        <f t="shared" si="30"/>
        <v>0</v>
      </c>
      <c r="S695">
        <f t="shared" si="31"/>
        <v>0</v>
      </c>
      <c r="T695">
        <f t="shared" si="32"/>
        <v>0</v>
      </c>
    </row>
    <row r="696" spans="1:20" x14ac:dyDescent="0.3">
      <c r="A696" t="s">
        <v>323</v>
      </c>
      <c r="B696" t="s">
        <v>375</v>
      </c>
      <c r="C696" t="s">
        <v>19</v>
      </c>
      <c r="D696" s="4">
        <v>43549</v>
      </c>
      <c r="E696" s="4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4">
        <v>44069</v>
      </c>
      <c r="N696" t="s">
        <v>24</v>
      </c>
      <c r="O696" t="s">
        <v>25</v>
      </c>
      <c r="Q696" s="4">
        <v>43852</v>
      </c>
      <c r="R696">
        <f t="shared" si="30"/>
        <v>0</v>
      </c>
      <c r="S696">
        <f t="shared" si="31"/>
        <v>0</v>
      </c>
      <c r="T696">
        <f t="shared" si="32"/>
        <v>0</v>
      </c>
    </row>
    <row r="697" spans="1:20" x14ac:dyDescent="0.3">
      <c r="A697" t="s">
        <v>323</v>
      </c>
      <c r="B697" t="s">
        <v>375</v>
      </c>
      <c r="C697" t="s">
        <v>19</v>
      </c>
      <c r="D697" s="4">
        <v>43549</v>
      </c>
      <c r="E697" s="4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4">
        <v>43653</v>
      </c>
      <c r="N697" t="s">
        <v>24</v>
      </c>
      <c r="O697" t="s">
        <v>25</v>
      </c>
      <c r="Q697" s="4">
        <v>43852</v>
      </c>
      <c r="R697">
        <f t="shared" si="30"/>
        <v>0</v>
      </c>
      <c r="S697">
        <f t="shared" si="31"/>
        <v>0</v>
      </c>
      <c r="T697">
        <f t="shared" si="32"/>
        <v>0</v>
      </c>
    </row>
    <row r="698" spans="1:20" x14ac:dyDescent="0.3">
      <c r="A698" t="s">
        <v>323</v>
      </c>
      <c r="B698" t="s">
        <v>375</v>
      </c>
      <c r="C698" t="s">
        <v>19</v>
      </c>
      <c r="D698" s="4">
        <v>43549</v>
      </c>
      <c r="E698" s="4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4">
        <v>43757</v>
      </c>
      <c r="N698" t="s">
        <v>24</v>
      </c>
      <c r="O698" t="s">
        <v>25</v>
      </c>
      <c r="Q698" s="4">
        <v>43852</v>
      </c>
      <c r="R698">
        <f t="shared" si="30"/>
        <v>0</v>
      </c>
      <c r="S698">
        <f t="shared" si="31"/>
        <v>0</v>
      </c>
      <c r="T698">
        <f t="shared" si="32"/>
        <v>0</v>
      </c>
    </row>
    <row r="699" spans="1:20" x14ac:dyDescent="0.3">
      <c r="A699" t="s">
        <v>323</v>
      </c>
      <c r="B699" t="s">
        <v>375</v>
      </c>
      <c r="C699" t="s">
        <v>19</v>
      </c>
      <c r="D699" s="4">
        <v>43549</v>
      </c>
      <c r="E699" s="4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4">
        <v>43549</v>
      </c>
      <c r="N699" t="s">
        <v>24</v>
      </c>
      <c r="O699" t="s">
        <v>25</v>
      </c>
      <c r="Q699" s="4">
        <v>43852</v>
      </c>
      <c r="R699">
        <f t="shared" si="30"/>
        <v>0</v>
      </c>
      <c r="S699">
        <f t="shared" si="31"/>
        <v>0</v>
      </c>
      <c r="T699">
        <f t="shared" si="32"/>
        <v>0</v>
      </c>
    </row>
    <row r="700" spans="1:20" x14ac:dyDescent="0.3">
      <c r="A700" t="s">
        <v>323</v>
      </c>
      <c r="B700">
        <v>9.9000044180700004E+19</v>
      </c>
      <c r="C700" t="s">
        <v>31</v>
      </c>
      <c r="D700" s="4">
        <v>43299</v>
      </c>
      <c r="E700" s="4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4">
        <v>43299</v>
      </c>
      <c r="N700" t="s">
        <v>24</v>
      </c>
      <c r="O700" t="s">
        <v>25</v>
      </c>
      <c r="Q700" s="4">
        <v>43852</v>
      </c>
      <c r="R700">
        <f t="shared" si="30"/>
        <v>8107.49</v>
      </c>
      <c r="S700">
        <f t="shared" si="31"/>
        <v>0</v>
      </c>
      <c r="T700">
        <f t="shared" si="32"/>
        <v>0</v>
      </c>
    </row>
    <row r="701" spans="1:20" x14ac:dyDescent="0.3">
      <c r="A701" t="s">
        <v>323</v>
      </c>
      <c r="B701" t="s">
        <v>376</v>
      </c>
      <c r="C701" t="s">
        <v>19</v>
      </c>
      <c r="D701" s="4">
        <v>43514</v>
      </c>
      <c r="E701" s="4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4">
        <v>43514</v>
      </c>
      <c r="N701" t="s">
        <v>24</v>
      </c>
      <c r="O701" t="s">
        <v>25</v>
      </c>
      <c r="Q701" s="4">
        <v>43852</v>
      </c>
      <c r="R701">
        <f t="shared" si="30"/>
        <v>0</v>
      </c>
      <c r="S701">
        <f t="shared" si="31"/>
        <v>0</v>
      </c>
      <c r="T701">
        <f t="shared" si="32"/>
        <v>19113.41</v>
      </c>
    </row>
    <row r="702" spans="1:20" x14ac:dyDescent="0.3">
      <c r="A702" t="s">
        <v>323</v>
      </c>
      <c r="B702" t="s">
        <v>377</v>
      </c>
      <c r="C702" t="s">
        <v>19</v>
      </c>
      <c r="D702" s="4">
        <v>43510</v>
      </c>
      <c r="E702" s="4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4">
        <v>43510</v>
      </c>
      <c r="N702" t="s">
        <v>24</v>
      </c>
      <c r="O702" t="s">
        <v>25</v>
      </c>
      <c r="Q702" s="4">
        <v>43852</v>
      </c>
      <c r="R702">
        <f t="shared" si="30"/>
        <v>12055.25</v>
      </c>
      <c r="S702">
        <f t="shared" si="31"/>
        <v>0</v>
      </c>
      <c r="T702">
        <f t="shared" si="32"/>
        <v>0</v>
      </c>
    </row>
    <row r="703" spans="1:20" x14ac:dyDescent="0.3">
      <c r="A703" t="s">
        <v>323</v>
      </c>
      <c r="B703">
        <v>9.9000044185099993E+19</v>
      </c>
      <c r="C703" t="s">
        <v>19</v>
      </c>
      <c r="D703" s="4">
        <v>43353</v>
      </c>
      <c r="E703" s="4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4">
        <v>43353</v>
      </c>
      <c r="N703" t="s">
        <v>24</v>
      </c>
      <c r="O703" t="s">
        <v>25</v>
      </c>
      <c r="Q703" s="4">
        <v>43852</v>
      </c>
      <c r="R703">
        <f t="shared" si="30"/>
        <v>484.75</v>
      </c>
      <c r="S703">
        <f t="shared" si="31"/>
        <v>0</v>
      </c>
      <c r="T703">
        <f t="shared" si="32"/>
        <v>0</v>
      </c>
    </row>
    <row r="704" spans="1:20" x14ac:dyDescent="0.3">
      <c r="A704" t="s">
        <v>323</v>
      </c>
      <c r="B704">
        <v>9.9000044185799999E+19</v>
      </c>
      <c r="C704" t="s">
        <v>19</v>
      </c>
      <c r="D704" s="4">
        <v>43353</v>
      </c>
      <c r="E704" s="4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4">
        <v>43353</v>
      </c>
      <c r="N704" t="s">
        <v>24</v>
      </c>
      <c r="O704" t="s">
        <v>25</v>
      </c>
      <c r="Q704" s="4">
        <v>43852</v>
      </c>
      <c r="R704">
        <f t="shared" si="30"/>
        <v>109.88</v>
      </c>
      <c r="S704">
        <f t="shared" si="31"/>
        <v>0</v>
      </c>
      <c r="T704">
        <f t="shared" si="32"/>
        <v>0</v>
      </c>
    </row>
    <row r="705" spans="1:20" x14ac:dyDescent="0.3">
      <c r="A705" t="s">
        <v>323</v>
      </c>
      <c r="B705" t="s">
        <v>378</v>
      </c>
      <c r="C705" t="s">
        <v>19</v>
      </c>
      <c r="D705" s="4">
        <v>43510</v>
      </c>
      <c r="E705" s="4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4">
        <v>43510</v>
      </c>
      <c r="N705" t="s">
        <v>24</v>
      </c>
      <c r="O705" t="s">
        <v>23</v>
      </c>
      <c r="Q705" s="4">
        <v>43852</v>
      </c>
      <c r="R705">
        <f t="shared" si="30"/>
        <v>27069</v>
      </c>
      <c r="S705">
        <f t="shared" si="31"/>
        <v>0</v>
      </c>
      <c r="T705">
        <f t="shared" si="32"/>
        <v>0</v>
      </c>
    </row>
    <row r="706" spans="1:20" x14ac:dyDescent="0.3">
      <c r="A706" t="s">
        <v>323</v>
      </c>
      <c r="B706" t="s">
        <v>379</v>
      </c>
      <c r="C706" t="s">
        <v>19</v>
      </c>
      <c r="D706" s="4">
        <v>43326</v>
      </c>
      <c r="E706" s="4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4">
        <v>43326</v>
      </c>
      <c r="N706" t="s">
        <v>24</v>
      </c>
      <c r="O706" t="s">
        <v>25</v>
      </c>
      <c r="Q706" s="4">
        <v>43852</v>
      </c>
      <c r="R706">
        <f t="shared" si="30"/>
        <v>0</v>
      </c>
      <c r="S706">
        <f t="shared" si="31"/>
        <v>0</v>
      </c>
      <c r="T706">
        <f t="shared" si="32"/>
        <v>66556.88</v>
      </c>
    </row>
    <row r="707" spans="1:20" x14ac:dyDescent="0.3">
      <c r="A707" t="s">
        <v>323</v>
      </c>
      <c r="B707" t="s">
        <v>380</v>
      </c>
      <c r="C707" t="s">
        <v>19</v>
      </c>
      <c r="D707" s="4">
        <v>43575</v>
      </c>
      <c r="E707" s="4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4">
        <v>43575</v>
      </c>
      <c r="N707" t="s">
        <v>24</v>
      </c>
      <c r="O707" t="s">
        <v>23</v>
      </c>
      <c r="Q707" s="4">
        <v>43852</v>
      </c>
      <c r="R707">
        <f t="shared" ref="R707:R770" si="33">IF(K707="Renewal",L707,0)</f>
        <v>0</v>
      </c>
      <c r="S707">
        <f t="shared" ref="S707:S770" si="34">IF(K707="New",L707,0)</f>
        <v>0</v>
      </c>
      <c r="T707">
        <f t="shared" ref="T707:T770" si="35">IF(K707="Cross sell",L707,0)</f>
        <v>40959.629999999997</v>
      </c>
    </row>
    <row r="708" spans="1:20" x14ac:dyDescent="0.3">
      <c r="A708" t="s">
        <v>323</v>
      </c>
      <c r="B708" t="s">
        <v>381</v>
      </c>
      <c r="C708" t="s">
        <v>19</v>
      </c>
      <c r="D708" s="4">
        <v>43655</v>
      </c>
      <c r="E708" s="4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4">
        <v>43655</v>
      </c>
      <c r="N708" t="s">
        <v>24</v>
      </c>
      <c r="O708" t="s">
        <v>23</v>
      </c>
      <c r="Q708" s="4">
        <v>43852</v>
      </c>
      <c r="R708">
        <f t="shared" si="33"/>
        <v>0</v>
      </c>
      <c r="S708">
        <f t="shared" si="34"/>
        <v>0</v>
      </c>
      <c r="T708">
        <f t="shared" si="35"/>
        <v>8263.94</v>
      </c>
    </row>
    <row r="709" spans="1:20" x14ac:dyDescent="0.3">
      <c r="A709" t="s">
        <v>323</v>
      </c>
      <c r="B709" t="s">
        <v>381</v>
      </c>
      <c r="C709" t="s">
        <v>19</v>
      </c>
      <c r="D709" s="4">
        <v>43655</v>
      </c>
      <c r="E709" s="4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4">
        <v>43655</v>
      </c>
      <c r="N709" t="s">
        <v>24</v>
      </c>
      <c r="O709" t="s">
        <v>23</v>
      </c>
      <c r="Q709" s="4">
        <v>43852</v>
      </c>
      <c r="R709">
        <f t="shared" si="33"/>
        <v>0</v>
      </c>
      <c r="S709">
        <f t="shared" si="34"/>
        <v>0</v>
      </c>
      <c r="T709">
        <f t="shared" si="35"/>
        <v>0</v>
      </c>
    </row>
    <row r="710" spans="1:20" x14ac:dyDescent="0.3">
      <c r="A710" t="s">
        <v>323</v>
      </c>
      <c r="B710" t="s">
        <v>382</v>
      </c>
      <c r="C710" t="s">
        <v>19</v>
      </c>
      <c r="D710" s="4">
        <v>43735</v>
      </c>
      <c r="E710" s="4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4">
        <v>43735</v>
      </c>
      <c r="N710" t="s">
        <v>24</v>
      </c>
      <c r="O710" t="s">
        <v>23</v>
      </c>
      <c r="Q710" s="4">
        <v>43852</v>
      </c>
      <c r="R710">
        <f t="shared" si="33"/>
        <v>0</v>
      </c>
      <c r="S710">
        <f t="shared" si="34"/>
        <v>0</v>
      </c>
      <c r="T710">
        <f t="shared" si="35"/>
        <v>67102.13</v>
      </c>
    </row>
    <row r="711" spans="1:20" x14ac:dyDescent="0.3">
      <c r="A711" t="s">
        <v>323</v>
      </c>
      <c r="B711" t="s">
        <v>383</v>
      </c>
      <c r="C711" t="s">
        <v>31</v>
      </c>
      <c r="D711" s="4">
        <v>43556</v>
      </c>
      <c r="E711" s="4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4">
        <v>43556</v>
      </c>
      <c r="N711" t="s">
        <v>24</v>
      </c>
      <c r="O711" t="s">
        <v>177</v>
      </c>
      <c r="P711" t="s">
        <v>178</v>
      </c>
      <c r="Q711" s="4">
        <v>43852</v>
      </c>
      <c r="R711">
        <f t="shared" si="33"/>
        <v>90663.25</v>
      </c>
      <c r="S711">
        <f t="shared" si="34"/>
        <v>0</v>
      </c>
      <c r="T711">
        <f t="shared" si="35"/>
        <v>0</v>
      </c>
    </row>
    <row r="712" spans="1:20" x14ac:dyDescent="0.3">
      <c r="A712" t="s">
        <v>323</v>
      </c>
      <c r="B712" t="s">
        <v>384</v>
      </c>
      <c r="C712" t="s">
        <v>19</v>
      </c>
      <c r="D712" s="4">
        <v>43556</v>
      </c>
      <c r="E712" s="4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4">
        <v>43556</v>
      </c>
      <c r="N712" t="s">
        <v>24</v>
      </c>
      <c r="O712" t="s">
        <v>25</v>
      </c>
      <c r="Q712" s="4">
        <v>43852</v>
      </c>
      <c r="R712">
        <f t="shared" si="33"/>
        <v>0</v>
      </c>
      <c r="S712">
        <f t="shared" si="34"/>
        <v>0</v>
      </c>
      <c r="T712">
        <f t="shared" si="35"/>
        <v>90663.25</v>
      </c>
    </row>
    <row r="713" spans="1:20" x14ac:dyDescent="0.3">
      <c r="A713" t="s">
        <v>323</v>
      </c>
      <c r="B713" t="s">
        <v>385</v>
      </c>
      <c r="C713" t="s">
        <v>19</v>
      </c>
      <c r="D713" s="4">
        <v>43664</v>
      </c>
      <c r="E713" s="4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4">
        <v>43664</v>
      </c>
      <c r="N713" t="s">
        <v>24</v>
      </c>
      <c r="O713" t="s">
        <v>23</v>
      </c>
      <c r="Q713" s="4">
        <v>43852</v>
      </c>
      <c r="R713">
        <f t="shared" si="33"/>
        <v>8854.8799999999992</v>
      </c>
      <c r="S713">
        <f t="shared" si="34"/>
        <v>0</v>
      </c>
      <c r="T713">
        <f t="shared" si="35"/>
        <v>0</v>
      </c>
    </row>
    <row r="714" spans="1:20" x14ac:dyDescent="0.3">
      <c r="A714" t="s">
        <v>323</v>
      </c>
      <c r="B714" t="s">
        <v>386</v>
      </c>
      <c r="C714" t="s">
        <v>19</v>
      </c>
      <c r="D714" s="4">
        <v>43556</v>
      </c>
      <c r="E714" s="4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4">
        <v>43556</v>
      </c>
      <c r="N714" t="s">
        <v>24</v>
      </c>
      <c r="O714" t="s">
        <v>25</v>
      </c>
      <c r="Q714" s="4">
        <v>43852</v>
      </c>
      <c r="R714">
        <f t="shared" si="33"/>
        <v>7187.34</v>
      </c>
      <c r="S714">
        <f t="shared" si="34"/>
        <v>0</v>
      </c>
      <c r="T714">
        <f t="shared" si="35"/>
        <v>0</v>
      </c>
    </row>
    <row r="715" spans="1:20" x14ac:dyDescent="0.3">
      <c r="A715" t="s">
        <v>323</v>
      </c>
      <c r="B715" t="s">
        <v>386</v>
      </c>
      <c r="C715" t="s">
        <v>19</v>
      </c>
      <c r="D715" s="4">
        <v>43556</v>
      </c>
      <c r="E715" s="4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4">
        <v>43556</v>
      </c>
      <c r="N715" t="s">
        <v>24</v>
      </c>
      <c r="O715" t="s">
        <v>25</v>
      </c>
      <c r="Q715" s="4">
        <v>43852</v>
      </c>
      <c r="R715">
        <f t="shared" si="33"/>
        <v>0</v>
      </c>
      <c r="S715">
        <f t="shared" si="34"/>
        <v>0</v>
      </c>
      <c r="T715">
        <f t="shared" si="35"/>
        <v>0</v>
      </c>
    </row>
    <row r="716" spans="1:20" x14ac:dyDescent="0.3">
      <c r="A716" t="s">
        <v>323</v>
      </c>
      <c r="B716">
        <v>9.9000046172479996E+19</v>
      </c>
      <c r="C716" t="s">
        <v>31</v>
      </c>
      <c r="D716" s="4">
        <v>42852</v>
      </c>
      <c r="E716" s="4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4">
        <v>42852</v>
      </c>
      <c r="N716" t="s">
        <v>24</v>
      </c>
      <c r="O716" t="s">
        <v>177</v>
      </c>
      <c r="P716" t="s">
        <v>387</v>
      </c>
      <c r="Q716" s="4">
        <v>43852</v>
      </c>
      <c r="R716">
        <f t="shared" si="33"/>
        <v>0</v>
      </c>
      <c r="S716">
        <f t="shared" si="34"/>
        <v>0</v>
      </c>
      <c r="T716">
        <f t="shared" si="35"/>
        <v>121755.9</v>
      </c>
    </row>
    <row r="717" spans="1:20" x14ac:dyDescent="0.3">
      <c r="A717" t="s">
        <v>323</v>
      </c>
      <c r="B717" t="s">
        <v>388</v>
      </c>
      <c r="C717" t="s">
        <v>31</v>
      </c>
      <c r="D717" s="4">
        <v>43191</v>
      </c>
      <c r="E717" s="4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4">
        <v>43191</v>
      </c>
      <c r="N717" t="s">
        <v>24</v>
      </c>
      <c r="O717" t="s">
        <v>25</v>
      </c>
      <c r="Q717" s="4">
        <v>43852</v>
      </c>
      <c r="R717">
        <f t="shared" si="33"/>
        <v>0</v>
      </c>
      <c r="S717">
        <f t="shared" si="34"/>
        <v>0</v>
      </c>
      <c r="T717">
        <f t="shared" si="35"/>
        <v>96758.81</v>
      </c>
    </row>
    <row r="718" spans="1:20" x14ac:dyDescent="0.3">
      <c r="A718" t="s">
        <v>323</v>
      </c>
      <c r="B718">
        <v>9.90000461824E+19</v>
      </c>
      <c r="C718" t="s">
        <v>31</v>
      </c>
      <c r="D718" s="4">
        <v>43217</v>
      </c>
      <c r="E718" s="4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4">
        <v>43247</v>
      </c>
      <c r="N718" t="s">
        <v>24</v>
      </c>
      <c r="O718" t="s">
        <v>25</v>
      </c>
      <c r="Q718" s="4">
        <v>43852</v>
      </c>
      <c r="R718">
        <f t="shared" si="33"/>
        <v>149758.53</v>
      </c>
      <c r="S718">
        <f t="shared" si="34"/>
        <v>0</v>
      </c>
      <c r="T718">
        <f t="shared" si="35"/>
        <v>0</v>
      </c>
    </row>
    <row r="719" spans="1:20" x14ac:dyDescent="0.3">
      <c r="A719" t="s">
        <v>323</v>
      </c>
      <c r="B719" t="s">
        <v>389</v>
      </c>
      <c r="C719" t="s">
        <v>31</v>
      </c>
      <c r="D719" s="4">
        <v>43258</v>
      </c>
      <c r="E719" s="4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4">
        <v>43258</v>
      </c>
      <c r="N719" t="s">
        <v>24</v>
      </c>
      <c r="O719" t="s">
        <v>25</v>
      </c>
      <c r="Q719" s="4">
        <v>43852</v>
      </c>
      <c r="R719">
        <f t="shared" si="33"/>
        <v>0</v>
      </c>
      <c r="S719">
        <f t="shared" si="34"/>
        <v>0</v>
      </c>
      <c r="T719">
        <f t="shared" si="35"/>
        <v>9277.1</v>
      </c>
    </row>
    <row r="720" spans="1:20" x14ac:dyDescent="0.3">
      <c r="A720" t="s">
        <v>323</v>
      </c>
      <c r="B720" t="s">
        <v>390</v>
      </c>
      <c r="C720" t="s">
        <v>31</v>
      </c>
      <c r="D720" s="4">
        <v>43297</v>
      </c>
      <c r="E720" s="4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4">
        <v>43297</v>
      </c>
      <c r="N720" t="s">
        <v>24</v>
      </c>
      <c r="O720" t="s">
        <v>25</v>
      </c>
      <c r="Q720" s="4">
        <v>43852</v>
      </c>
      <c r="R720">
        <f t="shared" si="33"/>
        <v>0</v>
      </c>
      <c r="S720">
        <f t="shared" si="34"/>
        <v>0</v>
      </c>
      <c r="T720">
        <f t="shared" si="35"/>
        <v>16533.25</v>
      </c>
    </row>
    <row r="721" spans="1:20" x14ac:dyDescent="0.3">
      <c r="A721" t="s">
        <v>323</v>
      </c>
      <c r="B721" t="s">
        <v>391</v>
      </c>
      <c r="C721" t="s">
        <v>31</v>
      </c>
      <c r="D721" s="4">
        <v>43297</v>
      </c>
      <c r="E721" s="4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4">
        <v>43297</v>
      </c>
      <c r="N721" t="s">
        <v>24</v>
      </c>
      <c r="O721" t="s">
        <v>25</v>
      </c>
      <c r="Q721" s="4">
        <v>43852</v>
      </c>
      <c r="R721">
        <f t="shared" si="33"/>
        <v>0</v>
      </c>
      <c r="S721">
        <f t="shared" si="34"/>
        <v>0</v>
      </c>
      <c r="T721">
        <f t="shared" si="35"/>
        <v>15408.4</v>
      </c>
    </row>
    <row r="722" spans="1:20" x14ac:dyDescent="0.3">
      <c r="A722" t="s">
        <v>323</v>
      </c>
      <c r="B722" t="s">
        <v>392</v>
      </c>
      <c r="C722" t="s">
        <v>31</v>
      </c>
      <c r="D722" s="4">
        <v>43297</v>
      </c>
      <c r="E722" s="4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4">
        <v>43297</v>
      </c>
      <c r="N722" t="s">
        <v>24</v>
      </c>
      <c r="O722" t="s">
        <v>25</v>
      </c>
      <c r="Q722" s="4">
        <v>43852</v>
      </c>
      <c r="R722">
        <f t="shared" si="33"/>
        <v>0</v>
      </c>
      <c r="S722">
        <f t="shared" si="34"/>
        <v>0</v>
      </c>
      <c r="T722">
        <f t="shared" si="35"/>
        <v>56757.75</v>
      </c>
    </row>
    <row r="723" spans="1:20" x14ac:dyDescent="0.3">
      <c r="A723" t="s">
        <v>323</v>
      </c>
      <c r="B723" t="s">
        <v>393</v>
      </c>
      <c r="C723" t="s">
        <v>19</v>
      </c>
      <c r="D723" s="4">
        <v>43556</v>
      </c>
      <c r="E723" s="4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4">
        <v>43556</v>
      </c>
      <c r="N723" t="s">
        <v>24</v>
      </c>
      <c r="O723" t="s">
        <v>23</v>
      </c>
      <c r="Q723" s="4">
        <v>43852</v>
      </c>
      <c r="R723">
        <f t="shared" si="33"/>
        <v>60229.25</v>
      </c>
      <c r="S723">
        <f t="shared" si="34"/>
        <v>0</v>
      </c>
      <c r="T723">
        <f t="shared" si="35"/>
        <v>0</v>
      </c>
    </row>
    <row r="724" spans="1:20" x14ac:dyDescent="0.3">
      <c r="A724" t="s">
        <v>323</v>
      </c>
      <c r="B724" t="s">
        <v>394</v>
      </c>
      <c r="C724" t="s">
        <v>19</v>
      </c>
      <c r="D724" s="4">
        <v>43582</v>
      </c>
      <c r="E724" s="4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4">
        <v>43582</v>
      </c>
      <c r="N724" t="s">
        <v>24</v>
      </c>
      <c r="O724" t="s">
        <v>23</v>
      </c>
      <c r="Q724" s="4">
        <v>43852</v>
      </c>
      <c r="R724">
        <f t="shared" si="33"/>
        <v>21358.38</v>
      </c>
      <c r="S724">
        <f t="shared" si="34"/>
        <v>0</v>
      </c>
      <c r="T724">
        <f t="shared" si="35"/>
        <v>0</v>
      </c>
    </row>
    <row r="725" spans="1:20" x14ac:dyDescent="0.3">
      <c r="A725" t="s">
        <v>323</v>
      </c>
      <c r="B725" t="s">
        <v>395</v>
      </c>
      <c r="C725" t="s">
        <v>19</v>
      </c>
      <c r="D725" s="4">
        <v>43628</v>
      </c>
      <c r="E725" s="4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4">
        <v>43628</v>
      </c>
      <c r="N725" t="s">
        <v>24</v>
      </c>
      <c r="O725" t="s">
        <v>23</v>
      </c>
      <c r="Q725" s="4">
        <v>43852</v>
      </c>
      <c r="R725">
        <f t="shared" si="33"/>
        <v>0</v>
      </c>
      <c r="S725">
        <f t="shared" si="34"/>
        <v>0</v>
      </c>
      <c r="T725">
        <f t="shared" si="35"/>
        <v>10937.5</v>
      </c>
    </row>
    <row r="726" spans="1:20" x14ac:dyDescent="0.3">
      <c r="A726" t="s">
        <v>323</v>
      </c>
      <c r="B726" t="s">
        <v>396</v>
      </c>
      <c r="C726" t="s">
        <v>19</v>
      </c>
      <c r="D726" s="4">
        <v>43662</v>
      </c>
      <c r="E726" s="4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4">
        <v>43662</v>
      </c>
      <c r="N726" t="s">
        <v>24</v>
      </c>
      <c r="O726" t="s">
        <v>23</v>
      </c>
      <c r="Q726" s="4">
        <v>43852</v>
      </c>
      <c r="R726">
        <f t="shared" si="33"/>
        <v>0</v>
      </c>
      <c r="S726">
        <f t="shared" si="34"/>
        <v>0</v>
      </c>
      <c r="T726">
        <f t="shared" si="35"/>
        <v>16474.5</v>
      </c>
    </row>
    <row r="727" spans="1:20" x14ac:dyDescent="0.3">
      <c r="A727" t="s">
        <v>323</v>
      </c>
      <c r="B727" t="s">
        <v>397</v>
      </c>
      <c r="C727" t="s">
        <v>19</v>
      </c>
      <c r="D727" s="4">
        <v>43662</v>
      </c>
      <c r="E727" s="4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4">
        <v>43662</v>
      </c>
      <c r="N727" t="s">
        <v>24</v>
      </c>
      <c r="O727" t="s">
        <v>23</v>
      </c>
      <c r="Q727" s="4">
        <v>43852</v>
      </c>
      <c r="R727">
        <f t="shared" si="33"/>
        <v>0</v>
      </c>
      <c r="S727">
        <f t="shared" si="34"/>
        <v>0</v>
      </c>
      <c r="T727">
        <f t="shared" si="35"/>
        <v>10776.25</v>
      </c>
    </row>
    <row r="728" spans="1:20" x14ac:dyDescent="0.3">
      <c r="A728" t="s">
        <v>323</v>
      </c>
      <c r="B728" t="s">
        <v>398</v>
      </c>
      <c r="C728" t="s">
        <v>19</v>
      </c>
      <c r="D728" s="4">
        <v>43662</v>
      </c>
      <c r="E728" s="4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4">
        <v>43662</v>
      </c>
      <c r="N728" t="s">
        <v>24</v>
      </c>
      <c r="O728" t="s">
        <v>23</v>
      </c>
      <c r="Q728" s="4">
        <v>43852</v>
      </c>
      <c r="R728">
        <f t="shared" si="33"/>
        <v>0</v>
      </c>
      <c r="S728">
        <f t="shared" si="34"/>
        <v>0</v>
      </c>
      <c r="T728">
        <f t="shared" si="35"/>
        <v>61042.25</v>
      </c>
    </row>
    <row r="729" spans="1:20" x14ac:dyDescent="0.3">
      <c r="A729" t="s">
        <v>323</v>
      </c>
      <c r="B729" t="s">
        <v>399</v>
      </c>
      <c r="C729" t="s">
        <v>19</v>
      </c>
      <c r="D729" s="4">
        <v>43661</v>
      </c>
      <c r="E729" s="4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4">
        <v>43661</v>
      </c>
      <c r="N729" t="s">
        <v>24</v>
      </c>
      <c r="O729" t="s">
        <v>25</v>
      </c>
      <c r="Q729" s="4">
        <v>43852</v>
      </c>
      <c r="R729">
        <f t="shared" si="33"/>
        <v>0</v>
      </c>
      <c r="S729">
        <f t="shared" si="34"/>
        <v>0</v>
      </c>
      <c r="T729">
        <f t="shared" si="35"/>
        <v>15601.02</v>
      </c>
    </row>
    <row r="730" spans="1:20" x14ac:dyDescent="0.3">
      <c r="A730" t="s">
        <v>323</v>
      </c>
      <c r="B730" t="s">
        <v>400</v>
      </c>
      <c r="C730" t="s">
        <v>19</v>
      </c>
      <c r="D730" s="4">
        <v>42852</v>
      </c>
      <c r="E730" s="4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4">
        <v>43216</v>
      </c>
      <c r="N730" t="s">
        <v>24</v>
      </c>
      <c r="O730" t="s">
        <v>25</v>
      </c>
      <c r="Q730" s="4">
        <v>43852</v>
      </c>
      <c r="R730">
        <f t="shared" si="33"/>
        <v>0</v>
      </c>
      <c r="S730">
        <f t="shared" si="34"/>
        <v>0</v>
      </c>
      <c r="T730">
        <f t="shared" si="35"/>
        <v>7000</v>
      </c>
    </row>
    <row r="731" spans="1:20" x14ac:dyDescent="0.3">
      <c r="A731" t="s">
        <v>323</v>
      </c>
      <c r="B731">
        <v>1.6023182843E+17</v>
      </c>
      <c r="C731" t="s">
        <v>31</v>
      </c>
      <c r="D731" s="4">
        <v>43318</v>
      </c>
      <c r="E731" s="4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4">
        <v>43318</v>
      </c>
      <c r="N731" t="s">
        <v>24</v>
      </c>
      <c r="O731" t="s">
        <v>177</v>
      </c>
      <c r="P731" t="s">
        <v>178</v>
      </c>
      <c r="Q731" s="4">
        <v>43852</v>
      </c>
      <c r="R731">
        <f t="shared" si="33"/>
        <v>21000</v>
      </c>
      <c r="S731">
        <f t="shared" si="34"/>
        <v>0</v>
      </c>
      <c r="T731">
        <f t="shared" si="35"/>
        <v>0</v>
      </c>
    </row>
    <row r="732" spans="1:20" x14ac:dyDescent="0.3">
      <c r="A732" t="s">
        <v>323</v>
      </c>
      <c r="B732" t="s">
        <v>401</v>
      </c>
      <c r="C732" t="s">
        <v>19</v>
      </c>
      <c r="D732" s="4">
        <v>43687</v>
      </c>
      <c r="E732" s="4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4">
        <v>43687</v>
      </c>
      <c r="N732" t="s">
        <v>24</v>
      </c>
      <c r="O732" t="s">
        <v>25</v>
      </c>
      <c r="Q732" s="4">
        <v>43852</v>
      </c>
      <c r="R732">
        <f t="shared" si="33"/>
        <v>0</v>
      </c>
      <c r="S732">
        <f t="shared" si="34"/>
        <v>0</v>
      </c>
      <c r="T732">
        <f t="shared" si="35"/>
        <v>28069.13</v>
      </c>
    </row>
    <row r="733" spans="1:20" x14ac:dyDescent="0.3">
      <c r="A733" t="s">
        <v>323</v>
      </c>
      <c r="B733">
        <v>41047870</v>
      </c>
      <c r="C733" t="s">
        <v>19</v>
      </c>
      <c r="D733" s="4">
        <v>43651</v>
      </c>
      <c r="E733" s="4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4">
        <v>43651</v>
      </c>
      <c r="N733" t="s">
        <v>24</v>
      </c>
      <c r="O733" t="s">
        <v>25</v>
      </c>
      <c r="Q733" s="4">
        <v>43852</v>
      </c>
      <c r="R733">
        <f t="shared" si="33"/>
        <v>0</v>
      </c>
      <c r="S733">
        <f t="shared" si="34"/>
        <v>72675</v>
      </c>
      <c r="T733">
        <f t="shared" si="35"/>
        <v>0</v>
      </c>
    </row>
    <row r="734" spans="1:20" x14ac:dyDescent="0.3">
      <c r="A734" t="s">
        <v>323</v>
      </c>
      <c r="B734">
        <v>41047870</v>
      </c>
      <c r="C734" t="s">
        <v>19</v>
      </c>
      <c r="D734" s="4">
        <v>43651</v>
      </c>
      <c r="E734" s="4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4">
        <v>43651</v>
      </c>
      <c r="N734" t="s">
        <v>24</v>
      </c>
      <c r="O734" t="s">
        <v>25</v>
      </c>
      <c r="Q734" s="4">
        <v>43852</v>
      </c>
      <c r="R734">
        <f t="shared" si="33"/>
        <v>0</v>
      </c>
      <c r="S734">
        <f t="shared" si="34"/>
        <v>72675</v>
      </c>
      <c r="T734">
        <f t="shared" si="35"/>
        <v>0</v>
      </c>
    </row>
    <row r="735" spans="1:20" x14ac:dyDescent="0.3">
      <c r="A735" t="s">
        <v>402</v>
      </c>
      <c r="B735" t="s">
        <v>403</v>
      </c>
      <c r="C735" t="s">
        <v>31</v>
      </c>
      <c r="D735" s="4">
        <v>43191</v>
      </c>
      <c r="E735" s="4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4">
        <v>43191</v>
      </c>
      <c r="N735" t="s">
        <v>24</v>
      </c>
      <c r="O735" t="s">
        <v>25</v>
      </c>
      <c r="Q735" s="4">
        <v>43852</v>
      </c>
      <c r="R735">
        <f t="shared" si="33"/>
        <v>23771.05</v>
      </c>
      <c r="S735">
        <f t="shared" si="34"/>
        <v>0</v>
      </c>
      <c r="T735">
        <f t="shared" si="35"/>
        <v>0</v>
      </c>
    </row>
    <row r="736" spans="1:20" x14ac:dyDescent="0.3">
      <c r="A736" t="s">
        <v>402</v>
      </c>
      <c r="B736" t="s">
        <v>404</v>
      </c>
      <c r="C736" t="s">
        <v>19</v>
      </c>
      <c r="D736" s="4">
        <v>43556</v>
      </c>
      <c r="E736" s="4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4">
        <v>43616</v>
      </c>
      <c r="N736" t="s">
        <v>24</v>
      </c>
      <c r="O736" t="s">
        <v>23</v>
      </c>
      <c r="Q736" s="4">
        <v>43852</v>
      </c>
      <c r="R736">
        <f t="shared" si="33"/>
        <v>21399.439999999999</v>
      </c>
      <c r="S736">
        <f t="shared" si="34"/>
        <v>0</v>
      </c>
      <c r="T736">
        <f t="shared" si="35"/>
        <v>0</v>
      </c>
    </row>
    <row r="737" spans="1:20" x14ac:dyDescent="0.3">
      <c r="A737" t="s">
        <v>402</v>
      </c>
      <c r="B737">
        <v>22364363</v>
      </c>
      <c r="C737" t="s">
        <v>19</v>
      </c>
      <c r="D737" s="4">
        <v>43405</v>
      </c>
      <c r="E737" s="4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4">
        <v>43769</v>
      </c>
      <c r="N737" t="s">
        <v>24</v>
      </c>
      <c r="O737" t="s">
        <v>25</v>
      </c>
      <c r="Q737" s="4">
        <v>43852</v>
      </c>
      <c r="R737">
        <f t="shared" si="33"/>
        <v>23100.17</v>
      </c>
      <c r="S737">
        <f t="shared" si="34"/>
        <v>0</v>
      </c>
      <c r="T737">
        <f t="shared" si="35"/>
        <v>0</v>
      </c>
    </row>
    <row r="738" spans="1:20" x14ac:dyDescent="0.3">
      <c r="A738" t="s">
        <v>402</v>
      </c>
      <c r="B738">
        <v>22387698</v>
      </c>
      <c r="C738" t="s">
        <v>19</v>
      </c>
      <c r="D738" s="4">
        <v>43458</v>
      </c>
      <c r="E738" s="4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4">
        <v>43458</v>
      </c>
      <c r="N738" t="s">
        <v>24</v>
      </c>
      <c r="O738" t="s">
        <v>25</v>
      </c>
      <c r="Q738" s="4">
        <v>43852</v>
      </c>
      <c r="R738">
        <f t="shared" si="33"/>
        <v>1113.92</v>
      </c>
      <c r="S738">
        <f t="shared" si="34"/>
        <v>0</v>
      </c>
      <c r="T738">
        <f t="shared" si="35"/>
        <v>0</v>
      </c>
    </row>
    <row r="739" spans="1:20" x14ac:dyDescent="0.3">
      <c r="A739" t="s">
        <v>402</v>
      </c>
      <c r="B739">
        <v>9.9000036180199997E+19</v>
      </c>
      <c r="C739" t="s">
        <v>19</v>
      </c>
      <c r="D739" s="4">
        <v>43349</v>
      </c>
      <c r="E739" s="4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4">
        <v>43349</v>
      </c>
      <c r="N739" t="s">
        <v>24</v>
      </c>
      <c r="O739" t="s">
        <v>25</v>
      </c>
      <c r="Q739" s="4">
        <v>43852</v>
      </c>
      <c r="R739">
        <f t="shared" si="33"/>
        <v>0</v>
      </c>
      <c r="S739">
        <f t="shared" si="34"/>
        <v>0</v>
      </c>
      <c r="T739">
        <f t="shared" si="35"/>
        <v>65000</v>
      </c>
    </row>
    <row r="740" spans="1:20" x14ac:dyDescent="0.3">
      <c r="A740" t="s">
        <v>402</v>
      </c>
      <c r="B740">
        <v>32117648</v>
      </c>
      <c r="C740" t="s">
        <v>19</v>
      </c>
      <c r="D740" s="4">
        <v>43522</v>
      </c>
      <c r="E740" s="4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4">
        <v>43522</v>
      </c>
      <c r="N740" t="s">
        <v>24</v>
      </c>
      <c r="O740" t="s">
        <v>25</v>
      </c>
      <c r="Q740" s="4">
        <v>43852</v>
      </c>
      <c r="R740">
        <f t="shared" si="33"/>
        <v>0</v>
      </c>
      <c r="S740">
        <f t="shared" si="34"/>
        <v>0</v>
      </c>
      <c r="T740">
        <f t="shared" si="35"/>
        <v>2077.5</v>
      </c>
    </row>
    <row r="741" spans="1:20" x14ac:dyDescent="0.3">
      <c r="A741" t="s">
        <v>402</v>
      </c>
      <c r="B741">
        <v>43152633</v>
      </c>
      <c r="C741" t="s">
        <v>31</v>
      </c>
      <c r="D741" s="4">
        <v>43049</v>
      </c>
      <c r="E741" s="4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4">
        <v>43049</v>
      </c>
      <c r="N741" t="s">
        <v>24</v>
      </c>
      <c r="O741" t="s">
        <v>177</v>
      </c>
      <c r="P741" t="s">
        <v>281</v>
      </c>
      <c r="Q741" s="4">
        <v>43852</v>
      </c>
      <c r="R741">
        <f t="shared" si="33"/>
        <v>0</v>
      </c>
      <c r="S741">
        <f t="shared" si="34"/>
        <v>0</v>
      </c>
      <c r="T741">
        <f t="shared" si="35"/>
        <v>1566.2</v>
      </c>
    </row>
    <row r="742" spans="1:20" x14ac:dyDescent="0.3">
      <c r="A742" t="s">
        <v>402</v>
      </c>
      <c r="B742">
        <v>43167538</v>
      </c>
      <c r="C742" t="s">
        <v>31</v>
      </c>
      <c r="D742" s="4">
        <v>43266</v>
      </c>
      <c r="E742" s="4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4">
        <v>43266</v>
      </c>
      <c r="N742" t="s">
        <v>24</v>
      </c>
      <c r="O742" t="s">
        <v>177</v>
      </c>
      <c r="P742" t="s">
        <v>281</v>
      </c>
      <c r="Q742" s="4">
        <v>43852</v>
      </c>
      <c r="R742">
        <f t="shared" si="33"/>
        <v>0</v>
      </c>
      <c r="S742">
        <f t="shared" si="34"/>
        <v>0</v>
      </c>
      <c r="T742">
        <f t="shared" si="35"/>
        <v>639.25</v>
      </c>
    </row>
    <row r="743" spans="1:20" x14ac:dyDescent="0.3">
      <c r="A743" t="s">
        <v>402</v>
      </c>
      <c r="B743">
        <v>43167694</v>
      </c>
      <c r="C743" t="s">
        <v>31</v>
      </c>
      <c r="D743" s="4">
        <v>43257</v>
      </c>
      <c r="E743" s="4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4">
        <v>43257</v>
      </c>
      <c r="N743" t="s">
        <v>24</v>
      </c>
      <c r="O743" t="s">
        <v>177</v>
      </c>
      <c r="P743" t="s">
        <v>281</v>
      </c>
      <c r="Q743" s="4">
        <v>43852</v>
      </c>
      <c r="R743">
        <f t="shared" si="33"/>
        <v>0</v>
      </c>
      <c r="S743">
        <f t="shared" si="34"/>
        <v>0</v>
      </c>
      <c r="T743">
        <f t="shared" si="35"/>
        <v>1180.8800000000001</v>
      </c>
    </row>
    <row r="744" spans="1:20" x14ac:dyDescent="0.3">
      <c r="A744" t="s">
        <v>402</v>
      </c>
      <c r="B744">
        <v>43191701</v>
      </c>
      <c r="C744" t="s">
        <v>19</v>
      </c>
      <c r="D744" s="4">
        <v>43648</v>
      </c>
      <c r="E744" s="4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4">
        <v>43648</v>
      </c>
      <c r="N744" t="s">
        <v>24</v>
      </c>
      <c r="O744" t="s">
        <v>25</v>
      </c>
      <c r="Q744" s="4">
        <v>43852</v>
      </c>
      <c r="R744">
        <f t="shared" si="33"/>
        <v>0</v>
      </c>
      <c r="S744">
        <f t="shared" si="34"/>
        <v>0</v>
      </c>
      <c r="T744">
        <f t="shared" si="35"/>
        <v>1558.76</v>
      </c>
    </row>
    <row r="745" spans="1:20" x14ac:dyDescent="0.3">
      <c r="A745" t="s">
        <v>402</v>
      </c>
      <c r="B745">
        <v>9.9000036180199997E+19</v>
      </c>
      <c r="C745" t="s">
        <v>19</v>
      </c>
      <c r="D745" s="4">
        <v>43349</v>
      </c>
      <c r="E745" s="4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4">
        <v>43349</v>
      </c>
      <c r="N745" t="s">
        <v>24</v>
      </c>
      <c r="O745" t="s">
        <v>25</v>
      </c>
      <c r="Q745" s="4">
        <v>43852</v>
      </c>
      <c r="R745">
        <f t="shared" si="33"/>
        <v>0</v>
      </c>
      <c r="S745">
        <f t="shared" si="34"/>
        <v>0</v>
      </c>
      <c r="T745">
        <f t="shared" si="35"/>
        <v>59375</v>
      </c>
    </row>
    <row r="746" spans="1:20" x14ac:dyDescent="0.3">
      <c r="A746" t="s">
        <v>402</v>
      </c>
      <c r="B746">
        <v>9.9000044160300007E+19</v>
      </c>
      <c r="C746" t="s">
        <v>31</v>
      </c>
      <c r="D746" s="4">
        <v>42744</v>
      </c>
      <c r="E746" s="4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4">
        <v>42744</v>
      </c>
      <c r="N746" t="s">
        <v>24</v>
      </c>
      <c r="O746" t="s">
        <v>177</v>
      </c>
      <c r="P746" t="s">
        <v>281</v>
      </c>
      <c r="Q746" s="4">
        <v>43852</v>
      </c>
      <c r="R746">
        <f t="shared" si="33"/>
        <v>0</v>
      </c>
      <c r="S746">
        <f t="shared" si="34"/>
        <v>0</v>
      </c>
      <c r="T746">
        <f t="shared" si="35"/>
        <v>56150.75</v>
      </c>
    </row>
    <row r="747" spans="1:20" x14ac:dyDescent="0.3">
      <c r="A747" t="s">
        <v>402</v>
      </c>
      <c r="B747">
        <v>9.9000044170299998E+19</v>
      </c>
      <c r="C747" t="s">
        <v>31</v>
      </c>
      <c r="D747" s="4">
        <v>43049</v>
      </c>
      <c r="E747" s="4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4">
        <v>43049</v>
      </c>
      <c r="N747" t="s">
        <v>24</v>
      </c>
      <c r="O747" t="s">
        <v>177</v>
      </c>
      <c r="P747" t="s">
        <v>281</v>
      </c>
      <c r="Q747" s="4">
        <v>43852</v>
      </c>
      <c r="R747">
        <f t="shared" si="33"/>
        <v>0</v>
      </c>
      <c r="S747">
        <f t="shared" si="34"/>
        <v>0</v>
      </c>
      <c r="T747">
        <f t="shared" si="35"/>
        <v>3132.5</v>
      </c>
    </row>
    <row r="748" spans="1:20" x14ac:dyDescent="0.3">
      <c r="A748" t="s">
        <v>402</v>
      </c>
      <c r="B748">
        <v>9.9000044170299998E+19</v>
      </c>
      <c r="C748" t="s">
        <v>19</v>
      </c>
      <c r="D748" s="4">
        <v>43049</v>
      </c>
      <c r="E748" s="4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4">
        <v>43049</v>
      </c>
      <c r="N748" t="s">
        <v>24</v>
      </c>
      <c r="O748" t="s">
        <v>25</v>
      </c>
      <c r="Q748" s="4">
        <v>43852</v>
      </c>
      <c r="R748">
        <f t="shared" si="33"/>
        <v>0</v>
      </c>
      <c r="S748">
        <f t="shared" si="34"/>
        <v>0</v>
      </c>
      <c r="T748">
        <f t="shared" si="35"/>
        <v>30978.63</v>
      </c>
    </row>
    <row r="749" spans="1:20" x14ac:dyDescent="0.3">
      <c r="A749" t="s">
        <v>402</v>
      </c>
      <c r="B749">
        <v>9.9000044170299998E+19</v>
      </c>
      <c r="C749" t="s">
        <v>19</v>
      </c>
      <c r="D749" s="4">
        <v>43133</v>
      </c>
      <c r="E749" s="4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4">
        <v>43133</v>
      </c>
      <c r="N749" t="s">
        <v>24</v>
      </c>
      <c r="O749" t="s">
        <v>25</v>
      </c>
      <c r="Q749" s="4">
        <v>43852</v>
      </c>
      <c r="R749">
        <f t="shared" si="33"/>
        <v>0</v>
      </c>
      <c r="S749">
        <f t="shared" si="34"/>
        <v>0</v>
      </c>
      <c r="T749">
        <f t="shared" si="35"/>
        <v>17934.88</v>
      </c>
    </row>
    <row r="750" spans="1:20" x14ac:dyDescent="0.3">
      <c r="A750" t="s">
        <v>402</v>
      </c>
      <c r="B750">
        <v>9.9000044170299998E+19</v>
      </c>
      <c r="C750" t="s">
        <v>19</v>
      </c>
      <c r="D750" s="4">
        <v>43152</v>
      </c>
      <c r="E750" s="4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4">
        <v>43152</v>
      </c>
      <c r="N750" t="s">
        <v>24</v>
      </c>
      <c r="O750" t="s">
        <v>25</v>
      </c>
      <c r="Q750" s="4">
        <v>43852</v>
      </c>
      <c r="R750">
        <f t="shared" si="33"/>
        <v>0</v>
      </c>
      <c r="S750">
        <f t="shared" si="34"/>
        <v>0</v>
      </c>
      <c r="T750">
        <f t="shared" si="35"/>
        <v>15668.25</v>
      </c>
    </row>
    <row r="751" spans="1:20" x14ac:dyDescent="0.3">
      <c r="A751" t="s">
        <v>402</v>
      </c>
      <c r="B751">
        <v>9.9000044180300005E+19</v>
      </c>
      <c r="C751" t="s">
        <v>19</v>
      </c>
      <c r="D751" s="4">
        <v>43199</v>
      </c>
      <c r="E751" s="4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4">
        <v>43199</v>
      </c>
      <c r="N751" t="s">
        <v>24</v>
      </c>
      <c r="O751" t="s">
        <v>25</v>
      </c>
      <c r="Q751" s="4">
        <v>43852</v>
      </c>
      <c r="R751">
        <f t="shared" si="33"/>
        <v>0</v>
      </c>
      <c r="S751">
        <f t="shared" si="34"/>
        <v>0</v>
      </c>
      <c r="T751">
        <f t="shared" si="35"/>
        <v>11239.38</v>
      </c>
    </row>
    <row r="752" spans="1:20" x14ac:dyDescent="0.3">
      <c r="A752" t="s">
        <v>402</v>
      </c>
      <c r="B752">
        <v>9.9000044180300005E+19</v>
      </c>
      <c r="C752" t="s">
        <v>31</v>
      </c>
      <c r="D752" s="4">
        <v>43290</v>
      </c>
      <c r="E752" s="4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4">
        <v>43290</v>
      </c>
      <c r="N752" t="s">
        <v>24</v>
      </c>
      <c r="O752" t="s">
        <v>177</v>
      </c>
      <c r="P752" t="s">
        <v>281</v>
      </c>
      <c r="Q752" s="4">
        <v>43852</v>
      </c>
      <c r="R752">
        <f t="shared" si="33"/>
        <v>11239.38</v>
      </c>
      <c r="S752">
        <f t="shared" si="34"/>
        <v>0</v>
      </c>
      <c r="T752">
        <f t="shared" si="35"/>
        <v>0</v>
      </c>
    </row>
    <row r="753" spans="1:20" x14ac:dyDescent="0.3">
      <c r="A753" t="s">
        <v>402</v>
      </c>
      <c r="B753">
        <v>9.9000044180300005E+19</v>
      </c>
      <c r="C753" t="s">
        <v>19</v>
      </c>
      <c r="D753" s="4">
        <v>43322</v>
      </c>
      <c r="E753" s="4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4">
        <v>43758</v>
      </c>
      <c r="N753" t="s">
        <v>24</v>
      </c>
      <c r="O753" t="s">
        <v>25</v>
      </c>
      <c r="Q753" s="4">
        <v>43852</v>
      </c>
      <c r="R753">
        <f t="shared" si="33"/>
        <v>0</v>
      </c>
      <c r="S753">
        <f t="shared" si="34"/>
        <v>0</v>
      </c>
      <c r="T753">
        <f t="shared" si="35"/>
        <v>21442.38</v>
      </c>
    </row>
    <row r="754" spans="1:20" x14ac:dyDescent="0.3">
      <c r="A754" t="s">
        <v>402</v>
      </c>
      <c r="B754">
        <v>9.9000044180300005E+19</v>
      </c>
      <c r="C754" t="s">
        <v>19</v>
      </c>
      <c r="D754" s="4">
        <v>43322</v>
      </c>
      <c r="E754" s="4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4">
        <v>43431</v>
      </c>
      <c r="N754" t="s">
        <v>24</v>
      </c>
      <c r="O754" t="s">
        <v>25</v>
      </c>
      <c r="Q754" s="4">
        <v>43852</v>
      </c>
      <c r="R754">
        <f t="shared" si="33"/>
        <v>0</v>
      </c>
      <c r="S754">
        <f t="shared" si="34"/>
        <v>0</v>
      </c>
      <c r="T754">
        <f t="shared" si="35"/>
        <v>21442.75</v>
      </c>
    </row>
    <row r="755" spans="1:20" x14ac:dyDescent="0.3">
      <c r="A755" t="s">
        <v>402</v>
      </c>
      <c r="B755">
        <v>9.9000044180300005E+19</v>
      </c>
      <c r="C755" t="s">
        <v>19</v>
      </c>
      <c r="D755" s="4">
        <v>43322</v>
      </c>
      <c r="E755" s="4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4">
        <v>43540</v>
      </c>
      <c r="N755" t="s">
        <v>24</v>
      </c>
      <c r="O755" t="s">
        <v>25</v>
      </c>
      <c r="Q755" s="4">
        <v>43852</v>
      </c>
      <c r="R755">
        <f t="shared" si="33"/>
        <v>0</v>
      </c>
      <c r="S755">
        <f t="shared" si="34"/>
        <v>0</v>
      </c>
      <c r="T755">
        <f t="shared" si="35"/>
        <v>21442.75</v>
      </c>
    </row>
    <row r="756" spans="1:20" x14ac:dyDescent="0.3">
      <c r="A756" t="s">
        <v>402</v>
      </c>
      <c r="B756">
        <v>9.9000044180300005E+19</v>
      </c>
      <c r="C756" t="s">
        <v>19</v>
      </c>
      <c r="D756" s="4">
        <v>43322</v>
      </c>
      <c r="E756" s="4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4">
        <v>43649</v>
      </c>
      <c r="N756" t="s">
        <v>24</v>
      </c>
      <c r="O756" t="s">
        <v>25</v>
      </c>
      <c r="Q756" s="4">
        <v>43852</v>
      </c>
      <c r="R756">
        <f t="shared" si="33"/>
        <v>0</v>
      </c>
      <c r="S756">
        <f t="shared" si="34"/>
        <v>0</v>
      </c>
      <c r="T756">
        <f t="shared" si="35"/>
        <v>21442.75</v>
      </c>
    </row>
    <row r="757" spans="1:20" x14ac:dyDescent="0.3">
      <c r="A757" t="s">
        <v>402</v>
      </c>
      <c r="B757">
        <v>9.9000044180300005E+19</v>
      </c>
      <c r="C757" t="s">
        <v>19</v>
      </c>
      <c r="D757" s="4">
        <v>43322</v>
      </c>
      <c r="E757" s="4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4">
        <v>43322</v>
      </c>
      <c r="N757" t="s">
        <v>24</v>
      </c>
      <c r="O757" t="s">
        <v>25</v>
      </c>
      <c r="Q757" s="4">
        <v>43852</v>
      </c>
      <c r="R757">
        <f t="shared" si="33"/>
        <v>0</v>
      </c>
      <c r="S757">
        <f t="shared" si="34"/>
        <v>0</v>
      </c>
      <c r="T757">
        <f t="shared" si="35"/>
        <v>27085.5</v>
      </c>
    </row>
    <row r="758" spans="1:20" x14ac:dyDescent="0.3">
      <c r="A758" t="s">
        <v>402</v>
      </c>
      <c r="B758">
        <v>9.9000044180300005E+19</v>
      </c>
      <c r="C758" t="s">
        <v>19</v>
      </c>
      <c r="D758" s="4">
        <v>43322</v>
      </c>
      <c r="E758" s="4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4">
        <v>43431</v>
      </c>
      <c r="N758" t="s">
        <v>24</v>
      </c>
      <c r="O758" t="s">
        <v>25</v>
      </c>
      <c r="Q758" s="4">
        <v>43852</v>
      </c>
      <c r="R758">
        <f t="shared" si="33"/>
        <v>0</v>
      </c>
      <c r="S758">
        <f t="shared" si="34"/>
        <v>0</v>
      </c>
      <c r="T758">
        <f t="shared" si="35"/>
        <v>17949.04</v>
      </c>
    </row>
    <row r="759" spans="1:20" x14ac:dyDescent="0.3">
      <c r="A759" t="s">
        <v>402</v>
      </c>
      <c r="B759">
        <v>9.9000044180300005E+19</v>
      </c>
      <c r="C759" t="s">
        <v>19</v>
      </c>
      <c r="D759" s="4">
        <v>43322</v>
      </c>
      <c r="E759" s="4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4">
        <v>43540</v>
      </c>
      <c r="N759" t="s">
        <v>24</v>
      </c>
      <c r="O759" t="s">
        <v>25</v>
      </c>
      <c r="Q759" s="4">
        <v>43852</v>
      </c>
      <c r="R759">
        <f t="shared" si="33"/>
        <v>0</v>
      </c>
      <c r="S759">
        <f t="shared" si="34"/>
        <v>0</v>
      </c>
      <c r="T759">
        <f t="shared" si="35"/>
        <v>17949.04</v>
      </c>
    </row>
    <row r="760" spans="1:20" x14ac:dyDescent="0.3">
      <c r="A760" t="s">
        <v>402</v>
      </c>
      <c r="B760">
        <v>9.9000044180300005E+19</v>
      </c>
      <c r="C760" t="s">
        <v>19</v>
      </c>
      <c r="D760" s="4">
        <v>43322</v>
      </c>
      <c r="E760" s="4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4">
        <v>43649</v>
      </c>
      <c r="N760" t="s">
        <v>24</v>
      </c>
      <c r="O760" t="s">
        <v>25</v>
      </c>
      <c r="Q760" s="4">
        <v>43852</v>
      </c>
      <c r="R760">
        <f t="shared" si="33"/>
        <v>0</v>
      </c>
      <c r="S760">
        <f t="shared" si="34"/>
        <v>0</v>
      </c>
      <c r="T760">
        <f t="shared" si="35"/>
        <v>17949.04</v>
      </c>
    </row>
    <row r="761" spans="1:20" x14ac:dyDescent="0.3">
      <c r="A761" t="s">
        <v>402</v>
      </c>
      <c r="B761">
        <v>9.9000044180300005E+19</v>
      </c>
      <c r="C761" t="s">
        <v>19</v>
      </c>
      <c r="D761" s="4">
        <v>43322</v>
      </c>
      <c r="E761" s="4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4">
        <v>43758</v>
      </c>
      <c r="N761" t="s">
        <v>24</v>
      </c>
      <c r="O761" t="s">
        <v>25</v>
      </c>
      <c r="Q761" s="4">
        <v>43852</v>
      </c>
      <c r="R761">
        <f t="shared" si="33"/>
        <v>0</v>
      </c>
      <c r="S761">
        <f t="shared" si="34"/>
        <v>0</v>
      </c>
      <c r="T761">
        <f t="shared" si="35"/>
        <v>17949.04</v>
      </c>
    </row>
    <row r="762" spans="1:20" x14ac:dyDescent="0.3">
      <c r="A762" t="s">
        <v>402</v>
      </c>
      <c r="B762">
        <v>9.9000044180300005E+19</v>
      </c>
      <c r="C762" t="s">
        <v>19</v>
      </c>
      <c r="D762" s="4">
        <v>43322</v>
      </c>
      <c r="E762" s="4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4">
        <v>43322</v>
      </c>
      <c r="N762" t="s">
        <v>24</v>
      </c>
      <c r="O762" t="s">
        <v>25</v>
      </c>
      <c r="Q762" s="4">
        <v>43852</v>
      </c>
      <c r="R762">
        <f t="shared" si="33"/>
        <v>0</v>
      </c>
      <c r="S762">
        <f t="shared" si="34"/>
        <v>0</v>
      </c>
      <c r="T762">
        <f t="shared" si="35"/>
        <v>22672.47</v>
      </c>
    </row>
    <row r="763" spans="1:20" x14ac:dyDescent="0.3">
      <c r="A763" t="s">
        <v>402</v>
      </c>
      <c r="B763">
        <v>9.9000044180300005E+19</v>
      </c>
      <c r="C763" t="s">
        <v>19</v>
      </c>
      <c r="D763" s="4">
        <v>43382</v>
      </c>
      <c r="E763" s="4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4">
        <v>43382</v>
      </c>
      <c r="N763" t="s">
        <v>24</v>
      </c>
      <c r="O763" t="s">
        <v>25</v>
      </c>
      <c r="Q763" s="4">
        <v>43852</v>
      </c>
      <c r="R763">
        <f t="shared" si="33"/>
        <v>0</v>
      </c>
      <c r="S763">
        <f t="shared" si="34"/>
        <v>0</v>
      </c>
      <c r="T763">
        <f t="shared" si="35"/>
        <v>11239.38</v>
      </c>
    </row>
    <row r="764" spans="1:20" x14ac:dyDescent="0.3">
      <c r="A764" t="s">
        <v>402</v>
      </c>
      <c r="B764">
        <v>9.9000044190300006E+17</v>
      </c>
      <c r="C764" t="s">
        <v>19</v>
      </c>
      <c r="D764" s="4">
        <v>43565</v>
      </c>
      <c r="E764" s="4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4">
        <v>43565</v>
      </c>
      <c r="N764" t="s">
        <v>24</v>
      </c>
      <c r="O764" t="s">
        <v>25</v>
      </c>
      <c r="Q764" s="4">
        <v>43852</v>
      </c>
      <c r="R764">
        <f t="shared" si="33"/>
        <v>0</v>
      </c>
      <c r="S764">
        <f t="shared" si="34"/>
        <v>0</v>
      </c>
      <c r="T764">
        <f t="shared" si="35"/>
        <v>2212.38</v>
      </c>
    </row>
    <row r="765" spans="1:20" x14ac:dyDescent="0.3">
      <c r="A765" t="s">
        <v>402</v>
      </c>
      <c r="B765" t="s">
        <v>406</v>
      </c>
      <c r="C765" t="s">
        <v>31</v>
      </c>
      <c r="D765" s="4">
        <v>43291</v>
      </c>
      <c r="E765" s="4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4">
        <v>43291</v>
      </c>
      <c r="N765" t="s">
        <v>24</v>
      </c>
      <c r="O765" t="s">
        <v>177</v>
      </c>
      <c r="P765" t="s">
        <v>281</v>
      </c>
      <c r="Q765" s="4">
        <v>43852</v>
      </c>
      <c r="R765">
        <f t="shared" si="33"/>
        <v>0</v>
      </c>
      <c r="S765">
        <f t="shared" si="34"/>
        <v>0</v>
      </c>
      <c r="T765">
        <f t="shared" si="35"/>
        <v>1363</v>
      </c>
    </row>
    <row r="766" spans="1:20" x14ac:dyDescent="0.3">
      <c r="A766" t="s">
        <v>402</v>
      </c>
      <c r="B766" t="s">
        <v>407</v>
      </c>
      <c r="C766" t="s">
        <v>19</v>
      </c>
      <c r="D766" s="4">
        <v>43549</v>
      </c>
      <c r="E766" s="4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4">
        <v>43549</v>
      </c>
      <c r="N766" t="s">
        <v>24</v>
      </c>
      <c r="O766" t="s">
        <v>25</v>
      </c>
      <c r="Q766" s="4">
        <v>43852</v>
      </c>
      <c r="R766">
        <f t="shared" si="33"/>
        <v>0</v>
      </c>
      <c r="S766">
        <f t="shared" si="34"/>
        <v>0</v>
      </c>
      <c r="T766">
        <f t="shared" si="35"/>
        <v>157.5</v>
      </c>
    </row>
    <row r="767" spans="1:20" x14ac:dyDescent="0.3">
      <c r="A767" t="s">
        <v>402</v>
      </c>
      <c r="B767" t="s">
        <v>408</v>
      </c>
      <c r="C767" t="s">
        <v>19</v>
      </c>
      <c r="D767" s="4">
        <v>43553</v>
      </c>
      <c r="E767" s="4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4">
        <v>43553</v>
      </c>
      <c r="N767" t="s">
        <v>24</v>
      </c>
      <c r="O767" t="s">
        <v>25</v>
      </c>
      <c r="Q767" s="4">
        <v>43852</v>
      </c>
      <c r="R767">
        <f t="shared" si="33"/>
        <v>0</v>
      </c>
      <c r="S767">
        <f t="shared" si="34"/>
        <v>0</v>
      </c>
      <c r="T767">
        <f t="shared" si="35"/>
        <v>1749.45</v>
      </c>
    </row>
    <row r="768" spans="1:20" x14ac:dyDescent="0.3">
      <c r="A768" t="s">
        <v>402</v>
      </c>
      <c r="B768" t="s">
        <v>409</v>
      </c>
      <c r="C768" t="s">
        <v>19</v>
      </c>
      <c r="D768" s="4">
        <v>43184</v>
      </c>
      <c r="E768" s="4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4">
        <v>43184</v>
      </c>
      <c r="N768" t="s">
        <v>24</v>
      </c>
      <c r="O768" t="s">
        <v>25</v>
      </c>
      <c r="Q768" s="4">
        <v>43852</v>
      </c>
      <c r="R768">
        <f t="shared" si="33"/>
        <v>6250</v>
      </c>
      <c r="S768">
        <f t="shared" si="34"/>
        <v>0</v>
      </c>
      <c r="T768">
        <f t="shared" si="35"/>
        <v>0</v>
      </c>
    </row>
    <row r="769" spans="1:20" x14ac:dyDescent="0.3">
      <c r="A769" t="s">
        <v>402</v>
      </c>
      <c r="B769" t="s">
        <v>410</v>
      </c>
      <c r="C769" t="s">
        <v>19</v>
      </c>
      <c r="D769" s="4">
        <v>43549</v>
      </c>
      <c r="E769" s="4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4">
        <v>43549</v>
      </c>
      <c r="N769" t="s">
        <v>24</v>
      </c>
      <c r="O769" t="s">
        <v>25</v>
      </c>
      <c r="Q769" s="4">
        <v>43852</v>
      </c>
      <c r="R769">
        <f t="shared" si="33"/>
        <v>8125</v>
      </c>
      <c r="S769">
        <f t="shared" si="34"/>
        <v>0</v>
      </c>
      <c r="T769">
        <f t="shared" si="35"/>
        <v>0</v>
      </c>
    </row>
    <row r="770" spans="1:20" x14ac:dyDescent="0.3">
      <c r="A770" t="s">
        <v>402</v>
      </c>
      <c r="B770">
        <v>2280038722</v>
      </c>
      <c r="C770" t="s">
        <v>19</v>
      </c>
      <c r="D770" s="4">
        <v>43661</v>
      </c>
      <c r="E770" s="4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4">
        <v>43661</v>
      </c>
      <c r="N770" t="s">
        <v>24</v>
      </c>
      <c r="O770" t="s">
        <v>25</v>
      </c>
      <c r="Q770" s="4">
        <v>43852</v>
      </c>
      <c r="R770">
        <f t="shared" si="33"/>
        <v>0</v>
      </c>
      <c r="S770">
        <f t="shared" si="34"/>
        <v>0</v>
      </c>
      <c r="T770">
        <f t="shared" si="35"/>
        <v>2788.75</v>
      </c>
    </row>
    <row r="771" spans="1:20" x14ac:dyDescent="0.3">
      <c r="A771" t="s">
        <v>402</v>
      </c>
      <c r="B771">
        <v>43170791</v>
      </c>
      <c r="C771" t="s">
        <v>19</v>
      </c>
      <c r="D771" s="4">
        <v>43322</v>
      </c>
      <c r="E771" s="4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4">
        <v>43322</v>
      </c>
      <c r="N771" t="s">
        <v>24</v>
      </c>
      <c r="O771" t="s">
        <v>43</v>
      </c>
      <c r="Q771" s="4">
        <v>43852</v>
      </c>
      <c r="R771">
        <f t="shared" ref="R771:R834" si="36">IF(K771="Renewal",L771,0)</f>
        <v>0</v>
      </c>
      <c r="S771">
        <f t="shared" ref="S771:S834" si="37">IF(K771="New",L771,0)</f>
        <v>7827.77</v>
      </c>
      <c r="T771">
        <f t="shared" ref="T771:T834" si="38">IF(K771="Cross sell",L771,0)</f>
        <v>0</v>
      </c>
    </row>
    <row r="772" spans="1:20" x14ac:dyDescent="0.3">
      <c r="A772" t="s">
        <v>402</v>
      </c>
      <c r="B772">
        <v>43170791</v>
      </c>
      <c r="C772" t="s">
        <v>19</v>
      </c>
      <c r="D772" s="4">
        <v>43322</v>
      </c>
      <c r="E772" s="4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4">
        <v>43398</v>
      </c>
      <c r="N772" t="s">
        <v>44</v>
      </c>
      <c r="O772" t="s">
        <v>43</v>
      </c>
      <c r="Q772" s="4">
        <v>43852</v>
      </c>
      <c r="R772">
        <f t="shared" si="36"/>
        <v>0</v>
      </c>
      <c r="S772">
        <f t="shared" si="37"/>
        <v>0</v>
      </c>
      <c r="T772">
        <f t="shared" si="38"/>
        <v>0</v>
      </c>
    </row>
    <row r="773" spans="1:20" x14ac:dyDescent="0.3">
      <c r="A773" t="s">
        <v>402</v>
      </c>
      <c r="B773">
        <v>43170791</v>
      </c>
      <c r="C773" t="s">
        <v>19</v>
      </c>
      <c r="D773" s="4">
        <v>43322</v>
      </c>
      <c r="E773" s="4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4">
        <v>43487</v>
      </c>
      <c r="N773" t="s">
        <v>44</v>
      </c>
      <c r="O773" t="s">
        <v>43</v>
      </c>
      <c r="Q773" s="4">
        <v>43852</v>
      </c>
      <c r="R773">
        <f t="shared" si="36"/>
        <v>0</v>
      </c>
      <c r="S773">
        <f t="shared" si="37"/>
        <v>4194.8</v>
      </c>
      <c r="T773">
        <f t="shared" si="38"/>
        <v>0</v>
      </c>
    </row>
    <row r="774" spans="1:20" x14ac:dyDescent="0.3">
      <c r="A774" t="s">
        <v>402</v>
      </c>
      <c r="B774">
        <v>43182398</v>
      </c>
      <c r="C774" t="s">
        <v>31</v>
      </c>
      <c r="D774" s="4">
        <v>43515</v>
      </c>
      <c r="E774" s="4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4">
        <v>43515</v>
      </c>
      <c r="N774" t="s">
        <v>24</v>
      </c>
      <c r="O774" t="s">
        <v>25</v>
      </c>
      <c r="Q774" s="4">
        <v>43852</v>
      </c>
      <c r="R774">
        <f t="shared" si="36"/>
        <v>0</v>
      </c>
      <c r="S774">
        <f t="shared" si="37"/>
        <v>0</v>
      </c>
      <c r="T774">
        <f t="shared" si="38"/>
        <v>1390.13</v>
      </c>
    </row>
    <row r="775" spans="1:20" x14ac:dyDescent="0.3">
      <c r="A775" t="s">
        <v>402</v>
      </c>
      <c r="B775">
        <v>4318239800002</v>
      </c>
      <c r="C775" t="s">
        <v>19</v>
      </c>
      <c r="D775" s="4">
        <v>43969</v>
      </c>
      <c r="E775" s="4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4">
        <v>43969</v>
      </c>
      <c r="N775" t="s">
        <v>24</v>
      </c>
      <c r="O775" t="s">
        <v>23</v>
      </c>
      <c r="Q775" s="4">
        <v>43852</v>
      </c>
      <c r="R775">
        <f t="shared" si="36"/>
        <v>0</v>
      </c>
      <c r="S775">
        <f t="shared" si="37"/>
        <v>0</v>
      </c>
      <c r="T775">
        <f t="shared" si="38"/>
        <v>1390.13</v>
      </c>
    </row>
    <row r="776" spans="1:20" x14ac:dyDescent="0.3">
      <c r="A776" t="s">
        <v>402</v>
      </c>
      <c r="B776">
        <v>43189992</v>
      </c>
      <c r="C776" t="s">
        <v>19</v>
      </c>
      <c r="D776" s="4">
        <v>43626</v>
      </c>
      <c r="E776" s="4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4">
        <v>43626</v>
      </c>
      <c r="N776" t="s">
        <v>24</v>
      </c>
      <c r="O776" t="s">
        <v>25</v>
      </c>
      <c r="Q776" s="4">
        <v>43852</v>
      </c>
      <c r="R776">
        <f t="shared" si="36"/>
        <v>0</v>
      </c>
      <c r="S776">
        <f t="shared" si="37"/>
        <v>0</v>
      </c>
      <c r="T776">
        <f t="shared" si="38"/>
        <v>7835.19</v>
      </c>
    </row>
    <row r="777" spans="1:20" x14ac:dyDescent="0.3">
      <c r="A777" t="s">
        <v>402</v>
      </c>
      <c r="B777">
        <v>43190133</v>
      </c>
      <c r="C777" t="s">
        <v>19</v>
      </c>
      <c r="D777" s="4">
        <v>43627</v>
      </c>
      <c r="E777" s="4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4">
        <v>43627</v>
      </c>
      <c r="N777" t="s">
        <v>24</v>
      </c>
      <c r="O777" t="s">
        <v>25</v>
      </c>
      <c r="Q777" s="4">
        <v>43852</v>
      </c>
      <c r="R777">
        <f t="shared" si="36"/>
        <v>0</v>
      </c>
      <c r="S777">
        <f t="shared" si="37"/>
        <v>0</v>
      </c>
      <c r="T777">
        <f t="shared" si="38"/>
        <v>7782.56</v>
      </c>
    </row>
    <row r="778" spans="1:20" x14ac:dyDescent="0.3">
      <c r="A778" t="s">
        <v>402</v>
      </c>
      <c r="B778">
        <v>43191701</v>
      </c>
      <c r="C778" t="s">
        <v>19</v>
      </c>
      <c r="D778" s="4">
        <v>43648</v>
      </c>
      <c r="E778" s="4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K778" t="s">
        <v>23</v>
      </c>
      <c r="L778">
        <v>1558.76</v>
      </c>
      <c r="M778" s="4">
        <v>43648</v>
      </c>
      <c r="N778" t="s">
        <v>24</v>
      </c>
      <c r="O778" t="s">
        <v>25</v>
      </c>
      <c r="Q778" s="4">
        <v>43852</v>
      </c>
      <c r="R778">
        <f t="shared" si="36"/>
        <v>1558.76</v>
      </c>
      <c r="S778">
        <f t="shared" si="37"/>
        <v>0</v>
      </c>
      <c r="T778">
        <f t="shared" si="38"/>
        <v>0</v>
      </c>
    </row>
    <row r="779" spans="1:20" x14ac:dyDescent="0.3">
      <c r="A779" t="s">
        <v>402</v>
      </c>
      <c r="B779">
        <v>9.9000044190299996E+19</v>
      </c>
      <c r="C779" t="s">
        <v>19</v>
      </c>
      <c r="D779" s="4">
        <v>43567</v>
      </c>
      <c r="E779" s="4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4">
        <v>43567</v>
      </c>
      <c r="N779" t="s">
        <v>24</v>
      </c>
      <c r="O779" t="s">
        <v>25</v>
      </c>
      <c r="Q779" s="4">
        <v>43852</v>
      </c>
      <c r="R779">
        <f t="shared" si="36"/>
        <v>0</v>
      </c>
      <c r="S779">
        <f t="shared" si="37"/>
        <v>0</v>
      </c>
      <c r="T779">
        <f t="shared" si="38"/>
        <v>3007.5</v>
      </c>
    </row>
    <row r="780" spans="1:20" x14ac:dyDescent="0.3">
      <c r="A780" t="s">
        <v>402</v>
      </c>
      <c r="B780">
        <v>9.9000044190299996E+19</v>
      </c>
      <c r="C780" t="s">
        <v>19</v>
      </c>
      <c r="D780" s="4">
        <v>43788</v>
      </c>
      <c r="E780" s="4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4">
        <v>43788</v>
      </c>
      <c r="N780" t="s">
        <v>24</v>
      </c>
      <c r="O780" t="s">
        <v>25</v>
      </c>
      <c r="Q780" s="4">
        <v>43852</v>
      </c>
      <c r="R780">
        <f t="shared" si="36"/>
        <v>0</v>
      </c>
      <c r="S780">
        <f t="shared" si="37"/>
        <v>0</v>
      </c>
      <c r="T780">
        <f t="shared" si="38"/>
        <v>26804.5</v>
      </c>
    </row>
    <row r="781" spans="1:20" x14ac:dyDescent="0.3">
      <c r="A781" t="s">
        <v>402</v>
      </c>
      <c r="B781" t="s">
        <v>412</v>
      </c>
      <c r="C781" t="s">
        <v>31</v>
      </c>
      <c r="D781" s="4">
        <v>43191</v>
      </c>
      <c r="E781" s="4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4">
        <v>43191</v>
      </c>
      <c r="N781" t="s">
        <v>24</v>
      </c>
      <c r="O781" t="s">
        <v>25</v>
      </c>
      <c r="Q781" s="4">
        <v>43852</v>
      </c>
      <c r="R781">
        <f t="shared" si="36"/>
        <v>1771.98</v>
      </c>
      <c r="S781">
        <f t="shared" si="37"/>
        <v>0</v>
      </c>
      <c r="T781">
        <f t="shared" si="38"/>
        <v>0</v>
      </c>
    </row>
    <row r="782" spans="1:20" x14ac:dyDescent="0.3">
      <c r="A782" t="s">
        <v>402</v>
      </c>
      <c r="B782" t="s">
        <v>412</v>
      </c>
      <c r="C782" t="s">
        <v>31</v>
      </c>
      <c r="D782" s="4">
        <v>43191</v>
      </c>
      <c r="E782" s="4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4">
        <v>43191</v>
      </c>
      <c r="N782" t="s">
        <v>24</v>
      </c>
      <c r="O782" t="s">
        <v>25</v>
      </c>
      <c r="Q782" s="4">
        <v>43852</v>
      </c>
      <c r="R782">
        <f t="shared" si="36"/>
        <v>681.53</v>
      </c>
      <c r="S782">
        <f t="shared" si="37"/>
        <v>0</v>
      </c>
      <c r="T782">
        <f t="shared" si="38"/>
        <v>0</v>
      </c>
    </row>
    <row r="783" spans="1:20" x14ac:dyDescent="0.3">
      <c r="A783" t="s">
        <v>402</v>
      </c>
      <c r="B783" t="s">
        <v>412</v>
      </c>
      <c r="C783" t="s">
        <v>31</v>
      </c>
      <c r="D783" s="4">
        <v>43191</v>
      </c>
      <c r="E783" s="4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4">
        <v>43191</v>
      </c>
      <c r="N783" t="s">
        <v>24</v>
      </c>
      <c r="O783" t="s">
        <v>25</v>
      </c>
      <c r="Q783" s="4">
        <v>43852</v>
      </c>
      <c r="R783">
        <f t="shared" si="36"/>
        <v>272.61</v>
      </c>
      <c r="S783">
        <f t="shared" si="37"/>
        <v>0</v>
      </c>
      <c r="T783">
        <f t="shared" si="38"/>
        <v>0</v>
      </c>
    </row>
    <row r="784" spans="1:20" x14ac:dyDescent="0.3">
      <c r="A784" t="s">
        <v>402</v>
      </c>
      <c r="B784" t="s">
        <v>413</v>
      </c>
      <c r="C784" t="s">
        <v>31</v>
      </c>
      <c r="D784" s="4">
        <v>43191</v>
      </c>
      <c r="E784" s="4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4">
        <v>43191</v>
      </c>
      <c r="N784" t="s">
        <v>24</v>
      </c>
      <c r="O784" t="s">
        <v>25</v>
      </c>
      <c r="Q784" s="4">
        <v>43852</v>
      </c>
      <c r="R784">
        <f t="shared" si="36"/>
        <v>4175.3599999999997</v>
      </c>
      <c r="S784">
        <f t="shared" si="37"/>
        <v>0</v>
      </c>
      <c r="T784">
        <f t="shared" si="38"/>
        <v>0</v>
      </c>
    </row>
    <row r="785" spans="1:20" x14ac:dyDescent="0.3">
      <c r="A785" t="s">
        <v>402</v>
      </c>
      <c r="B785" t="s">
        <v>413</v>
      </c>
      <c r="C785" t="s">
        <v>31</v>
      </c>
      <c r="D785" s="4">
        <v>43191</v>
      </c>
      <c r="E785" s="4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4">
        <v>43191</v>
      </c>
      <c r="N785" t="s">
        <v>24</v>
      </c>
      <c r="O785" t="s">
        <v>25</v>
      </c>
      <c r="Q785" s="4">
        <v>43852</v>
      </c>
      <c r="R785">
        <f t="shared" si="36"/>
        <v>1605.91</v>
      </c>
      <c r="S785">
        <f t="shared" si="37"/>
        <v>0</v>
      </c>
      <c r="T785">
        <f t="shared" si="38"/>
        <v>0</v>
      </c>
    </row>
    <row r="786" spans="1:20" x14ac:dyDescent="0.3">
      <c r="A786" t="s">
        <v>402</v>
      </c>
      <c r="B786" t="s">
        <v>413</v>
      </c>
      <c r="C786" t="s">
        <v>31</v>
      </c>
      <c r="D786" s="4">
        <v>43191</v>
      </c>
      <c r="E786" s="4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4">
        <v>43191</v>
      </c>
      <c r="N786" t="s">
        <v>24</v>
      </c>
      <c r="O786" t="s">
        <v>25</v>
      </c>
      <c r="Q786" s="4">
        <v>43852</v>
      </c>
      <c r="R786">
        <f t="shared" si="36"/>
        <v>642.36</v>
      </c>
      <c r="S786">
        <f t="shared" si="37"/>
        <v>0</v>
      </c>
      <c r="T786">
        <f t="shared" si="38"/>
        <v>0</v>
      </c>
    </row>
    <row r="787" spans="1:20" x14ac:dyDescent="0.3">
      <c r="A787" t="s">
        <v>402</v>
      </c>
      <c r="B787" t="s">
        <v>414</v>
      </c>
      <c r="C787" t="s">
        <v>31</v>
      </c>
      <c r="D787" s="4">
        <v>43191</v>
      </c>
      <c r="E787" s="4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4">
        <v>76062</v>
      </c>
      <c r="N787" t="s">
        <v>24</v>
      </c>
      <c r="O787" t="s">
        <v>25</v>
      </c>
      <c r="Q787" s="4">
        <v>43852</v>
      </c>
      <c r="R787">
        <f t="shared" si="36"/>
        <v>23863.13</v>
      </c>
      <c r="S787">
        <f t="shared" si="37"/>
        <v>0</v>
      </c>
      <c r="T787">
        <f t="shared" si="38"/>
        <v>0</v>
      </c>
    </row>
    <row r="788" spans="1:20" x14ac:dyDescent="0.3">
      <c r="A788" t="s">
        <v>402</v>
      </c>
      <c r="B788" t="s">
        <v>414</v>
      </c>
      <c r="C788" t="s">
        <v>31</v>
      </c>
      <c r="D788" s="4">
        <v>43191</v>
      </c>
      <c r="E788" s="4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4">
        <v>76062</v>
      </c>
      <c r="N788" t="s">
        <v>24</v>
      </c>
      <c r="O788" t="s">
        <v>25</v>
      </c>
      <c r="Q788" s="4">
        <v>43852</v>
      </c>
      <c r="R788">
        <f t="shared" si="36"/>
        <v>9178.1299999999992</v>
      </c>
      <c r="S788">
        <f t="shared" si="37"/>
        <v>0</v>
      </c>
      <c r="T788">
        <f t="shared" si="38"/>
        <v>0</v>
      </c>
    </row>
    <row r="789" spans="1:20" x14ac:dyDescent="0.3">
      <c r="A789" t="s">
        <v>402</v>
      </c>
      <c r="B789" t="s">
        <v>414</v>
      </c>
      <c r="C789" t="s">
        <v>31</v>
      </c>
      <c r="D789" s="4">
        <v>43191</v>
      </c>
      <c r="E789" s="4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4">
        <v>76062</v>
      </c>
      <c r="N789" t="s">
        <v>24</v>
      </c>
      <c r="O789" t="s">
        <v>25</v>
      </c>
      <c r="Q789" s="4">
        <v>43852</v>
      </c>
      <c r="R789">
        <f t="shared" si="36"/>
        <v>3671.25</v>
      </c>
      <c r="S789">
        <f t="shared" si="37"/>
        <v>0</v>
      </c>
      <c r="T789">
        <f t="shared" si="38"/>
        <v>0</v>
      </c>
    </row>
    <row r="790" spans="1:20" x14ac:dyDescent="0.3">
      <c r="A790" t="s">
        <v>402</v>
      </c>
      <c r="B790" t="s">
        <v>415</v>
      </c>
      <c r="C790" t="s">
        <v>31</v>
      </c>
      <c r="D790" s="4">
        <v>43191</v>
      </c>
      <c r="E790" s="4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4">
        <v>43191</v>
      </c>
      <c r="N790" t="s">
        <v>24</v>
      </c>
      <c r="O790" t="s">
        <v>25</v>
      </c>
      <c r="Q790" s="4">
        <v>43852</v>
      </c>
      <c r="R790">
        <f t="shared" si="36"/>
        <v>157.13999999999999</v>
      </c>
      <c r="S790">
        <f t="shared" si="37"/>
        <v>0</v>
      </c>
      <c r="T790">
        <f t="shared" si="38"/>
        <v>0</v>
      </c>
    </row>
    <row r="791" spans="1:20" x14ac:dyDescent="0.3">
      <c r="A791" t="s">
        <v>402</v>
      </c>
      <c r="B791" t="s">
        <v>415</v>
      </c>
      <c r="C791" t="s">
        <v>31</v>
      </c>
      <c r="D791" s="4">
        <v>43191</v>
      </c>
      <c r="E791" s="4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4">
        <v>43191</v>
      </c>
      <c r="N791" t="s">
        <v>24</v>
      </c>
      <c r="O791" t="s">
        <v>25</v>
      </c>
      <c r="Q791" s="4">
        <v>43852</v>
      </c>
      <c r="R791">
        <f t="shared" si="36"/>
        <v>60.44</v>
      </c>
      <c r="S791">
        <f t="shared" si="37"/>
        <v>0</v>
      </c>
      <c r="T791">
        <f t="shared" si="38"/>
        <v>0</v>
      </c>
    </row>
    <row r="792" spans="1:20" x14ac:dyDescent="0.3">
      <c r="A792" t="s">
        <v>402</v>
      </c>
      <c r="B792" t="s">
        <v>415</v>
      </c>
      <c r="C792" t="s">
        <v>31</v>
      </c>
      <c r="D792" s="4">
        <v>43191</v>
      </c>
      <c r="E792" s="4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4">
        <v>43191</v>
      </c>
      <c r="N792" t="s">
        <v>24</v>
      </c>
      <c r="O792" t="s">
        <v>25</v>
      </c>
      <c r="Q792" s="4">
        <v>43852</v>
      </c>
      <c r="R792">
        <f t="shared" si="36"/>
        <v>24.17</v>
      </c>
      <c r="S792">
        <f t="shared" si="37"/>
        <v>0</v>
      </c>
      <c r="T792">
        <f t="shared" si="38"/>
        <v>0</v>
      </c>
    </row>
    <row r="793" spans="1:20" x14ac:dyDescent="0.3">
      <c r="A793" t="s">
        <v>402</v>
      </c>
      <c r="B793" t="s">
        <v>416</v>
      </c>
      <c r="C793" t="s">
        <v>19</v>
      </c>
      <c r="D793" s="4">
        <v>43191</v>
      </c>
      <c r="E793" s="4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4">
        <v>43191</v>
      </c>
      <c r="N793" t="s">
        <v>24</v>
      </c>
      <c r="O793" t="s">
        <v>25</v>
      </c>
      <c r="Q793" s="4">
        <v>43852</v>
      </c>
      <c r="R793">
        <f t="shared" si="36"/>
        <v>23753.439999999999</v>
      </c>
      <c r="S793">
        <f t="shared" si="37"/>
        <v>0</v>
      </c>
      <c r="T793">
        <f t="shared" si="38"/>
        <v>0</v>
      </c>
    </row>
    <row r="794" spans="1:20" x14ac:dyDescent="0.3">
      <c r="A794" t="s">
        <v>402</v>
      </c>
      <c r="B794" t="s">
        <v>416</v>
      </c>
      <c r="C794" t="s">
        <v>19</v>
      </c>
      <c r="D794" s="4">
        <v>43191</v>
      </c>
      <c r="E794" s="4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4">
        <v>43191</v>
      </c>
      <c r="N794" t="s">
        <v>24</v>
      </c>
      <c r="O794" t="s">
        <v>25</v>
      </c>
      <c r="Q794" s="4">
        <v>43852</v>
      </c>
      <c r="R794">
        <f t="shared" si="36"/>
        <v>9135.94</v>
      </c>
      <c r="S794">
        <f t="shared" si="37"/>
        <v>0</v>
      </c>
      <c r="T794">
        <f t="shared" si="38"/>
        <v>0</v>
      </c>
    </row>
    <row r="795" spans="1:20" x14ac:dyDescent="0.3">
      <c r="A795" t="s">
        <v>402</v>
      </c>
      <c r="B795" t="s">
        <v>416</v>
      </c>
      <c r="C795" t="s">
        <v>19</v>
      </c>
      <c r="D795" s="4">
        <v>43191</v>
      </c>
      <c r="E795" s="4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4">
        <v>43191</v>
      </c>
      <c r="N795" t="s">
        <v>24</v>
      </c>
      <c r="O795" t="s">
        <v>25</v>
      </c>
      <c r="Q795" s="4">
        <v>43852</v>
      </c>
      <c r="R795">
        <f t="shared" si="36"/>
        <v>3654.37</v>
      </c>
      <c r="S795">
        <f t="shared" si="37"/>
        <v>0</v>
      </c>
      <c r="T795">
        <f t="shared" si="38"/>
        <v>0</v>
      </c>
    </row>
    <row r="796" spans="1:20" x14ac:dyDescent="0.3">
      <c r="A796" t="s">
        <v>402</v>
      </c>
      <c r="B796" t="s">
        <v>417</v>
      </c>
      <c r="C796" t="s">
        <v>19</v>
      </c>
      <c r="D796" s="4">
        <v>43556</v>
      </c>
      <c r="E796" s="4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4">
        <v>43556</v>
      </c>
      <c r="N796" t="s">
        <v>24</v>
      </c>
      <c r="O796" t="s">
        <v>25</v>
      </c>
      <c r="Q796" s="4">
        <v>43852</v>
      </c>
      <c r="R796">
        <f t="shared" si="36"/>
        <v>445.18</v>
      </c>
      <c r="S796">
        <f t="shared" si="37"/>
        <v>0</v>
      </c>
      <c r="T796">
        <f t="shared" si="38"/>
        <v>0</v>
      </c>
    </row>
    <row r="797" spans="1:20" x14ac:dyDescent="0.3">
      <c r="A797" t="s">
        <v>402</v>
      </c>
      <c r="B797" t="s">
        <v>418</v>
      </c>
      <c r="C797" t="s">
        <v>31</v>
      </c>
      <c r="D797" s="4">
        <v>43191</v>
      </c>
      <c r="E797" s="4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4">
        <v>43191</v>
      </c>
      <c r="N797" t="s">
        <v>24</v>
      </c>
      <c r="O797" t="s">
        <v>25</v>
      </c>
      <c r="Q797" s="4">
        <v>43852</v>
      </c>
      <c r="R797">
        <f t="shared" si="36"/>
        <v>1598.68</v>
      </c>
      <c r="S797">
        <f t="shared" si="37"/>
        <v>0</v>
      </c>
      <c r="T797">
        <f t="shared" si="38"/>
        <v>0</v>
      </c>
    </row>
    <row r="798" spans="1:20" x14ac:dyDescent="0.3">
      <c r="A798" t="s">
        <v>402</v>
      </c>
      <c r="B798" t="s">
        <v>418</v>
      </c>
      <c r="C798" t="s">
        <v>31</v>
      </c>
      <c r="D798" s="4">
        <v>43191</v>
      </c>
      <c r="E798" s="4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4">
        <v>43191</v>
      </c>
      <c r="N798" t="s">
        <v>24</v>
      </c>
      <c r="O798" t="s">
        <v>25</v>
      </c>
      <c r="Q798" s="4">
        <v>43852</v>
      </c>
      <c r="R798">
        <f t="shared" si="36"/>
        <v>614.88</v>
      </c>
      <c r="S798">
        <f t="shared" si="37"/>
        <v>0</v>
      </c>
      <c r="T798">
        <f t="shared" si="38"/>
        <v>0</v>
      </c>
    </row>
    <row r="799" spans="1:20" x14ac:dyDescent="0.3">
      <c r="A799" t="s">
        <v>402</v>
      </c>
      <c r="B799" t="s">
        <v>418</v>
      </c>
      <c r="C799" t="s">
        <v>31</v>
      </c>
      <c r="D799" s="4">
        <v>43191</v>
      </c>
      <c r="E799" s="4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4">
        <v>43191</v>
      </c>
      <c r="N799" t="s">
        <v>24</v>
      </c>
      <c r="O799" t="s">
        <v>25</v>
      </c>
      <c r="Q799" s="4">
        <v>43852</v>
      </c>
      <c r="R799">
        <f t="shared" si="36"/>
        <v>245.95</v>
      </c>
      <c r="S799">
        <f t="shared" si="37"/>
        <v>0</v>
      </c>
      <c r="T799">
        <f t="shared" si="38"/>
        <v>0</v>
      </c>
    </row>
    <row r="800" spans="1:20" x14ac:dyDescent="0.3">
      <c r="A800" t="s">
        <v>402</v>
      </c>
      <c r="B800" t="s">
        <v>417</v>
      </c>
      <c r="C800" t="s">
        <v>19</v>
      </c>
      <c r="D800" s="4">
        <v>43556</v>
      </c>
      <c r="E800" s="4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4">
        <v>43556</v>
      </c>
      <c r="N800" t="s">
        <v>24</v>
      </c>
      <c r="O800" t="s">
        <v>25</v>
      </c>
      <c r="Q800" s="4">
        <v>43852</v>
      </c>
      <c r="R800">
        <f t="shared" si="36"/>
        <v>2077.5100000000002</v>
      </c>
      <c r="S800">
        <f t="shared" si="37"/>
        <v>0</v>
      </c>
      <c r="T800">
        <f t="shared" si="38"/>
        <v>0</v>
      </c>
    </row>
    <row r="801" spans="1:20" x14ac:dyDescent="0.3">
      <c r="A801" t="s">
        <v>402</v>
      </c>
      <c r="B801" t="s">
        <v>417</v>
      </c>
      <c r="C801" t="s">
        <v>19</v>
      </c>
      <c r="D801" s="4">
        <v>43556</v>
      </c>
      <c r="E801" s="4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4">
        <v>43556</v>
      </c>
      <c r="N801" t="s">
        <v>24</v>
      </c>
      <c r="O801" t="s">
        <v>25</v>
      </c>
      <c r="Q801" s="4">
        <v>43852</v>
      </c>
      <c r="R801">
        <f t="shared" si="36"/>
        <v>445.18</v>
      </c>
      <c r="S801">
        <f t="shared" si="37"/>
        <v>0</v>
      </c>
      <c r="T801">
        <f t="shared" si="38"/>
        <v>0</v>
      </c>
    </row>
    <row r="802" spans="1:20" x14ac:dyDescent="0.3">
      <c r="A802" t="s">
        <v>402</v>
      </c>
      <c r="B802" t="s">
        <v>419</v>
      </c>
      <c r="C802" t="s">
        <v>19</v>
      </c>
      <c r="D802" s="4">
        <v>43450</v>
      </c>
      <c r="E802" s="4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4">
        <v>43450</v>
      </c>
      <c r="N802" t="s">
        <v>24</v>
      </c>
      <c r="O802" t="s">
        <v>25</v>
      </c>
      <c r="Q802" s="4">
        <v>43852</v>
      </c>
      <c r="R802">
        <f t="shared" si="36"/>
        <v>33484.339999999997</v>
      </c>
      <c r="S802">
        <f t="shared" si="37"/>
        <v>0</v>
      </c>
      <c r="T802">
        <f t="shared" si="38"/>
        <v>0</v>
      </c>
    </row>
    <row r="803" spans="1:20" x14ac:dyDescent="0.3">
      <c r="A803" t="s">
        <v>402</v>
      </c>
      <c r="B803" t="s">
        <v>420</v>
      </c>
      <c r="C803" t="s">
        <v>19</v>
      </c>
      <c r="D803" s="4">
        <v>43815</v>
      </c>
      <c r="E803" s="4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4">
        <v>43815</v>
      </c>
      <c r="N803" t="s">
        <v>24</v>
      </c>
      <c r="O803" t="s">
        <v>25</v>
      </c>
      <c r="Q803" s="4">
        <v>43852</v>
      </c>
      <c r="R803">
        <f t="shared" si="36"/>
        <v>109812.12</v>
      </c>
      <c r="S803">
        <f t="shared" si="37"/>
        <v>0</v>
      </c>
      <c r="T803">
        <f t="shared" si="38"/>
        <v>0</v>
      </c>
    </row>
    <row r="804" spans="1:20" x14ac:dyDescent="0.3">
      <c r="A804" t="s">
        <v>402</v>
      </c>
      <c r="B804">
        <v>3.1242020675749002E+18</v>
      </c>
      <c r="C804" t="s">
        <v>19</v>
      </c>
      <c r="D804" s="4">
        <v>43110</v>
      </c>
      <c r="E804" s="4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4">
        <v>43110</v>
      </c>
      <c r="N804" t="s">
        <v>24</v>
      </c>
      <c r="O804" t="s">
        <v>25</v>
      </c>
      <c r="Q804" s="4">
        <v>43852</v>
      </c>
      <c r="R804">
        <f t="shared" si="36"/>
        <v>12084.5</v>
      </c>
      <c r="S804">
        <f t="shared" si="37"/>
        <v>0</v>
      </c>
      <c r="T804">
        <f t="shared" si="38"/>
        <v>0</v>
      </c>
    </row>
    <row r="805" spans="1:20" x14ac:dyDescent="0.3">
      <c r="A805" t="s">
        <v>402</v>
      </c>
      <c r="B805">
        <v>9.9000044170299998E+19</v>
      </c>
      <c r="C805" t="s">
        <v>31</v>
      </c>
      <c r="D805" s="4">
        <v>43185</v>
      </c>
      <c r="E805" s="4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4">
        <v>43185</v>
      </c>
      <c r="N805" t="s">
        <v>24</v>
      </c>
      <c r="O805" t="s">
        <v>177</v>
      </c>
      <c r="P805" t="s">
        <v>178</v>
      </c>
      <c r="Q805" s="4">
        <v>43852</v>
      </c>
      <c r="R805">
        <f t="shared" si="36"/>
        <v>0</v>
      </c>
      <c r="S805">
        <f t="shared" si="37"/>
        <v>51965.88</v>
      </c>
      <c r="T805">
        <f t="shared" si="38"/>
        <v>0</v>
      </c>
    </row>
    <row r="806" spans="1:20" x14ac:dyDescent="0.3">
      <c r="A806" t="s">
        <v>402</v>
      </c>
      <c r="B806">
        <v>9.9000044180300005E+19</v>
      </c>
      <c r="C806" t="s">
        <v>31</v>
      </c>
      <c r="D806" s="4">
        <v>43258</v>
      </c>
      <c r="E806" s="4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4">
        <v>43258</v>
      </c>
      <c r="N806" t="s">
        <v>24</v>
      </c>
      <c r="O806" t="s">
        <v>177</v>
      </c>
      <c r="P806" t="s">
        <v>178</v>
      </c>
      <c r="Q806" s="4">
        <v>43852</v>
      </c>
      <c r="R806">
        <f t="shared" si="36"/>
        <v>0</v>
      </c>
      <c r="S806">
        <f t="shared" si="37"/>
        <v>0</v>
      </c>
      <c r="T806">
        <f t="shared" si="38"/>
        <v>25619.25</v>
      </c>
    </row>
    <row r="807" spans="1:20" x14ac:dyDescent="0.3">
      <c r="A807" t="s">
        <v>402</v>
      </c>
      <c r="B807">
        <v>9.9000044190299996E+19</v>
      </c>
      <c r="C807" t="s">
        <v>19</v>
      </c>
      <c r="D807" s="4">
        <v>43642</v>
      </c>
      <c r="E807" s="4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4">
        <v>43642</v>
      </c>
      <c r="N807" t="s">
        <v>24</v>
      </c>
      <c r="O807" t="s">
        <v>25</v>
      </c>
      <c r="Q807" s="4">
        <v>43852</v>
      </c>
      <c r="R807">
        <f t="shared" si="36"/>
        <v>0</v>
      </c>
      <c r="S807">
        <f t="shared" si="37"/>
        <v>0</v>
      </c>
      <c r="T807">
        <f t="shared" si="38"/>
        <v>25598</v>
      </c>
    </row>
    <row r="808" spans="1:20" x14ac:dyDescent="0.3">
      <c r="A808" t="s">
        <v>402</v>
      </c>
      <c r="B808">
        <v>9.9000044190299996E+19</v>
      </c>
      <c r="C808" t="s">
        <v>19</v>
      </c>
      <c r="D808" s="4">
        <v>43642</v>
      </c>
      <c r="E808" s="4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4">
        <v>43642</v>
      </c>
      <c r="N808" t="s">
        <v>24</v>
      </c>
      <c r="O808" t="s">
        <v>25</v>
      </c>
      <c r="Q808" s="4">
        <v>43852</v>
      </c>
      <c r="R808">
        <f t="shared" si="36"/>
        <v>0</v>
      </c>
      <c r="S808">
        <f t="shared" si="37"/>
        <v>0</v>
      </c>
      <c r="T808">
        <f t="shared" si="38"/>
        <v>25598</v>
      </c>
    </row>
    <row r="809" spans="1:20" x14ac:dyDescent="0.3">
      <c r="A809" t="s">
        <v>402</v>
      </c>
      <c r="B809">
        <v>9.9000044190299996E+19</v>
      </c>
      <c r="C809" t="s">
        <v>19</v>
      </c>
      <c r="D809" s="4">
        <v>43791</v>
      </c>
      <c r="E809" s="4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4">
        <v>43791</v>
      </c>
      <c r="N809" t="s">
        <v>24</v>
      </c>
      <c r="O809" t="s">
        <v>25</v>
      </c>
      <c r="Q809" s="4">
        <v>43852</v>
      </c>
      <c r="R809">
        <f t="shared" si="36"/>
        <v>0</v>
      </c>
      <c r="S809">
        <f t="shared" si="37"/>
        <v>12643.38</v>
      </c>
      <c r="T809">
        <f t="shared" si="38"/>
        <v>0</v>
      </c>
    </row>
    <row r="810" spans="1:20" x14ac:dyDescent="0.3">
      <c r="A810" t="s">
        <v>402</v>
      </c>
      <c r="B810">
        <v>9.9000044190299996E+19</v>
      </c>
      <c r="C810" t="s">
        <v>19</v>
      </c>
      <c r="D810" s="4">
        <v>43825</v>
      </c>
      <c r="E810" s="4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4">
        <v>43825</v>
      </c>
      <c r="N810" t="s">
        <v>24</v>
      </c>
      <c r="O810" t="s">
        <v>25</v>
      </c>
      <c r="Q810" s="4">
        <v>43852</v>
      </c>
      <c r="R810">
        <f t="shared" si="36"/>
        <v>0</v>
      </c>
      <c r="S810">
        <f t="shared" si="37"/>
        <v>0</v>
      </c>
      <c r="T810">
        <f t="shared" si="38"/>
        <v>25598</v>
      </c>
    </row>
    <row r="811" spans="1:20" x14ac:dyDescent="0.3">
      <c r="A811" t="s">
        <v>402</v>
      </c>
      <c r="B811" t="s">
        <v>421</v>
      </c>
      <c r="C811" t="s">
        <v>31</v>
      </c>
      <c r="D811" s="4">
        <v>43101</v>
      </c>
      <c r="E811" s="4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4">
        <v>43101</v>
      </c>
      <c r="N811" t="s">
        <v>24</v>
      </c>
      <c r="O811" t="s">
        <v>177</v>
      </c>
      <c r="P811" t="s">
        <v>207</v>
      </c>
      <c r="Q811" s="4">
        <v>43852</v>
      </c>
      <c r="R811">
        <f t="shared" si="36"/>
        <v>1474120.36</v>
      </c>
      <c r="S811">
        <f t="shared" si="37"/>
        <v>0</v>
      </c>
      <c r="T811">
        <f t="shared" si="38"/>
        <v>0</v>
      </c>
    </row>
    <row r="812" spans="1:20" x14ac:dyDescent="0.3">
      <c r="A812" t="s">
        <v>402</v>
      </c>
      <c r="B812" t="s">
        <v>421</v>
      </c>
      <c r="C812" t="s">
        <v>31</v>
      </c>
      <c r="D812" s="4">
        <v>43101</v>
      </c>
      <c r="E812" s="4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M812" s="4">
        <v>43371</v>
      </c>
      <c r="N812" t="s">
        <v>44</v>
      </c>
      <c r="O812" t="s">
        <v>177</v>
      </c>
      <c r="Q812" s="4">
        <v>43852</v>
      </c>
      <c r="R812">
        <f t="shared" si="36"/>
        <v>0</v>
      </c>
      <c r="S812">
        <f t="shared" si="37"/>
        <v>0</v>
      </c>
      <c r="T812">
        <f t="shared" si="38"/>
        <v>0</v>
      </c>
    </row>
    <row r="813" spans="1:20" x14ac:dyDescent="0.3">
      <c r="A813" t="s">
        <v>402</v>
      </c>
      <c r="B813" t="s">
        <v>422</v>
      </c>
      <c r="C813" t="s">
        <v>31</v>
      </c>
      <c r="D813" s="4">
        <v>43101</v>
      </c>
      <c r="E813" s="4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4">
        <v>43101</v>
      </c>
      <c r="N813" t="s">
        <v>24</v>
      </c>
      <c r="O813" t="s">
        <v>177</v>
      </c>
      <c r="P813" t="s">
        <v>207</v>
      </c>
      <c r="Q813" s="4">
        <v>43852</v>
      </c>
      <c r="R813">
        <f t="shared" si="36"/>
        <v>34349.81</v>
      </c>
      <c r="S813">
        <f t="shared" si="37"/>
        <v>0</v>
      </c>
      <c r="T813">
        <f t="shared" si="38"/>
        <v>0</v>
      </c>
    </row>
    <row r="814" spans="1:20" x14ac:dyDescent="0.3">
      <c r="A814" t="s">
        <v>402</v>
      </c>
      <c r="B814">
        <v>5051621</v>
      </c>
      <c r="C814" t="s">
        <v>31</v>
      </c>
      <c r="D814" s="4">
        <v>43101</v>
      </c>
      <c r="E814" s="4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4">
        <v>43101</v>
      </c>
      <c r="N814" t="s">
        <v>24</v>
      </c>
      <c r="O814" t="s">
        <v>177</v>
      </c>
      <c r="P814" t="s">
        <v>207</v>
      </c>
      <c r="Q814" s="4">
        <v>43852</v>
      </c>
      <c r="R814">
        <f t="shared" si="36"/>
        <v>51883.58</v>
      </c>
      <c r="S814">
        <f t="shared" si="37"/>
        <v>0</v>
      </c>
      <c r="T814">
        <f t="shared" si="38"/>
        <v>0</v>
      </c>
    </row>
    <row r="815" spans="1:20" x14ac:dyDescent="0.3">
      <c r="A815" t="s">
        <v>402</v>
      </c>
      <c r="B815">
        <v>43145480</v>
      </c>
      <c r="C815" t="s">
        <v>31</v>
      </c>
      <c r="D815" s="4">
        <v>42919</v>
      </c>
      <c r="E815" s="4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4">
        <v>42919</v>
      </c>
      <c r="N815" t="s">
        <v>24</v>
      </c>
      <c r="O815" t="s">
        <v>25</v>
      </c>
      <c r="Q815" s="4">
        <v>43852</v>
      </c>
      <c r="R815">
        <f t="shared" si="36"/>
        <v>15963.92</v>
      </c>
      <c r="S815">
        <f t="shared" si="37"/>
        <v>0</v>
      </c>
      <c r="T815">
        <f t="shared" si="38"/>
        <v>0</v>
      </c>
    </row>
    <row r="816" spans="1:20" x14ac:dyDescent="0.3">
      <c r="A816" t="s">
        <v>402</v>
      </c>
      <c r="B816">
        <v>43168449</v>
      </c>
      <c r="C816" t="s">
        <v>31</v>
      </c>
      <c r="D816" s="4">
        <v>43284</v>
      </c>
      <c r="E816" s="4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4">
        <v>43284</v>
      </c>
      <c r="N816" t="s">
        <v>24</v>
      </c>
      <c r="O816" t="s">
        <v>23</v>
      </c>
      <c r="Q816" s="4">
        <v>43852</v>
      </c>
      <c r="R816">
        <f t="shared" si="36"/>
        <v>0</v>
      </c>
      <c r="S816">
        <f t="shared" si="37"/>
        <v>0</v>
      </c>
      <c r="T816">
        <f t="shared" si="38"/>
        <v>0</v>
      </c>
    </row>
    <row r="817" spans="1:20" x14ac:dyDescent="0.3">
      <c r="A817" t="s">
        <v>402</v>
      </c>
      <c r="B817">
        <v>43191791</v>
      </c>
      <c r="C817" t="s">
        <v>19</v>
      </c>
      <c r="D817" s="4">
        <v>43649</v>
      </c>
      <c r="E817" s="4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4">
        <v>43649</v>
      </c>
      <c r="N817" t="s">
        <v>24</v>
      </c>
      <c r="O817" t="s">
        <v>23</v>
      </c>
      <c r="Q817" s="4">
        <v>43852</v>
      </c>
      <c r="R817">
        <f t="shared" si="36"/>
        <v>956.34</v>
      </c>
      <c r="S817">
        <f t="shared" si="37"/>
        <v>0</v>
      </c>
      <c r="T817">
        <f t="shared" si="38"/>
        <v>0</v>
      </c>
    </row>
    <row r="818" spans="1:20" x14ac:dyDescent="0.3">
      <c r="A818" t="s">
        <v>402</v>
      </c>
      <c r="B818">
        <v>2.2210011170099999E+19</v>
      </c>
      <c r="C818" t="s">
        <v>31</v>
      </c>
      <c r="D818" s="4">
        <v>43112</v>
      </c>
      <c r="E818" s="4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4">
        <v>43112</v>
      </c>
      <c r="N818" t="s">
        <v>24</v>
      </c>
      <c r="O818" t="s">
        <v>25</v>
      </c>
      <c r="Q818" s="4">
        <v>43852</v>
      </c>
      <c r="R818">
        <f t="shared" si="36"/>
        <v>0</v>
      </c>
      <c r="S818">
        <f t="shared" si="37"/>
        <v>5416.62</v>
      </c>
      <c r="T818">
        <f t="shared" si="38"/>
        <v>0</v>
      </c>
    </row>
    <row r="819" spans="1:20" x14ac:dyDescent="0.3">
      <c r="A819" t="s">
        <v>402</v>
      </c>
      <c r="B819">
        <v>2.2210021170199998E+19</v>
      </c>
      <c r="C819" t="s">
        <v>31</v>
      </c>
      <c r="D819" s="4">
        <v>43112</v>
      </c>
      <c r="E819" s="4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4">
        <v>43112</v>
      </c>
      <c r="N819" t="s">
        <v>24</v>
      </c>
      <c r="O819" t="s">
        <v>25</v>
      </c>
      <c r="Q819" s="4">
        <v>43852</v>
      </c>
      <c r="R819">
        <f t="shared" si="36"/>
        <v>0</v>
      </c>
      <c r="S819">
        <f t="shared" si="37"/>
        <v>6195.75</v>
      </c>
      <c r="T819">
        <f t="shared" si="38"/>
        <v>0</v>
      </c>
    </row>
    <row r="820" spans="1:20" x14ac:dyDescent="0.3">
      <c r="A820" t="s">
        <v>402</v>
      </c>
      <c r="B820">
        <v>2.2210046170099999E+19</v>
      </c>
      <c r="C820" t="s">
        <v>31</v>
      </c>
      <c r="D820" s="4">
        <v>43112</v>
      </c>
      <c r="E820" s="4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4">
        <v>43112</v>
      </c>
      <c r="N820" t="s">
        <v>24</v>
      </c>
      <c r="O820" t="s">
        <v>25</v>
      </c>
      <c r="Q820" s="4">
        <v>43852</v>
      </c>
      <c r="R820">
        <f t="shared" si="36"/>
        <v>0</v>
      </c>
      <c r="S820">
        <f t="shared" si="37"/>
        <v>0</v>
      </c>
      <c r="T820">
        <f t="shared" si="38"/>
        <v>518.13</v>
      </c>
    </row>
    <row r="821" spans="1:20" x14ac:dyDescent="0.3">
      <c r="A821" t="s">
        <v>402</v>
      </c>
      <c r="B821">
        <v>3.1142019576752998E+18</v>
      </c>
      <c r="C821" t="s">
        <v>31</v>
      </c>
      <c r="D821" s="4">
        <v>43392</v>
      </c>
      <c r="E821" s="4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4">
        <v>43392</v>
      </c>
      <c r="N821" t="s">
        <v>24</v>
      </c>
      <c r="O821" t="s">
        <v>177</v>
      </c>
      <c r="P821" t="s">
        <v>281</v>
      </c>
      <c r="Q821" s="4">
        <v>43852</v>
      </c>
      <c r="R821">
        <f t="shared" si="36"/>
        <v>0</v>
      </c>
      <c r="S821">
        <f t="shared" si="37"/>
        <v>0</v>
      </c>
      <c r="T821">
        <f t="shared" si="38"/>
        <v>2767.5</v>
      </c>
    </row>
    <row r="822" spans="1:20" x14ac:dyDescent="0.3">
      <c r="A822" t="s">
        <v>402</v>
      </c>
      <c r="B822">
        <v>3.1142031258438999E+18</v>
      </c>
      <c r="C822" t="s">
        <v>19</v>
      </c>
      <c r="D822" s="4">
        <v>43763</v>
      </c>
      <c r="E822" s="4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4">
        <v>43763</v>
      </c>
      <c r="N822" t="s">
        <v>24</v>
      </c>
      <c r="O822" t="s">
        <v>25</v>
      </c>
      <c r="Q822" s="4">
        <v>43852</v>
      </c>
      <c r="R822">
        <f t="shared" si="36"/>
        <v>0</v>
      </c>
      <c r="S822">
        <f t="shared" si="37"/>
        <v>0</v>
      </c>
      <c r="T822">
        <f t="shared" si="38"/>
        <v>8198.25</v>
      </c>
    </row>
    <row r="823" spans="1:20" x14ac:dyDescent="0.3">
      <c r="A823" t="s">
        <v>402</v>
      </c>
      <c r="B823" t="s">
        <v>423</v>
      </c>
      <c r="C823" t="s">
        <v>19</v>
      </c>
      <c r="D823" s="4">
        <v>43477</v>
      </c>
      <c r="E823" s="4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4">
        <v>43477</v>
      </c>
      <c r="N823" t="s">
        <v>24</v>
      </c>
      <c r="O823" t="s">
        <v>23</v>
      </c>
      <c r="Q823" s="4">
        <v>43852</v>
      </c>
      <c r="R823">
        <f t="shared" si="36"/>
        <v>0</v>
      </c>
      <c r="S823">
        <f t="shared" si="37"/>
        <v>9075</v>
      </c>
      <c r="T823">
        <f t="shared" si="38"/>
        <v>0</v>
      </c>
    </row>
    <row r="824" spans="1:20" x14ac:dyDescent="0.3">
      <c r="A824" t="s">
        <v>402</v>
      </c>
      <c r="B824" t="s">
        <v>423</v>
      </c>
      <c r="C824" t="s">
        <v>19</v>
      </c>
      <c r="D824" s="4">
        <v>43477</v>
      </c>
      <c r="E824" s="4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4">
        <v>43477</v>
      </c>
      <c r="N824" t="s">
        <v>24</v>
      </c>
      <c r="O824" t="s">
        <v>23</v>
      </c>
      <c r="Q824" s="4">
        <v>43852</v>
      </c>
      <c r="R824">
        <f t="shared" si="36"/>
        <v>0</v>
      </c>
      <c r="S824">
        <f t="shared" si="37"/>
        <v>9075</v>
      </c>
      <c r="T824">
        <f t="shared" si="38"/>
        <v>0</v>
      </c>
    </row>
    <row r="825" spans="1:20" x14ac:dyDescent="0.3">
      <c r="A825" t="s">
        <v>402</v>
      </c>
      <c r="B825" t="s">
        <v>424</v>
      </c>
      <c r="C825" t="s">
        <v>19</v>
      </c>
      <c r="D825" s="4">
        <v>43477</v>
      </c>
      <c r="E825" s="4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4">
        <v>43477</v>
      </c>
      <c r="N825" t="s">
        <v>24</v>
      </c>
      <c r="O825" t="s">
        <v>23</v>
      </c>
      <c r="Q825" s="4">
        <v>43852</v>
      </c>
      <c r="R825">
        <f t="shared" si="36"/>
        <v>0</v>
      </c>
      <c r="S825">
        <f t="shared" si="37"/>
        <v>0</v>
      </c>
      <c r="T825">
        <f t="shared" si="38"/>
        <v>521.25</v>
      </c>
    </row>
    <row r="826" spans="1:20" x14ac:dyDescent="0.3">
      <c r="A826" t="s">
        <v>402</v>
      </c>
      <c r="B826" t="s">
        <v>425</v>
      </c>
      <c r="C826" t="s">
        <v>19</v>
      </c>
      <c r="D826" s="4">
        <v>43477</v>
      </c>
      <c r="E826" s="4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4">
        <v>43477</v>
      </c>
      <c r="N826" t="s">
        <v>24</v>
      </c>
      <c r="O826" t="s">
        <v>23</v>
      </c>
      <c r="Q826" s="4">
        <v>43852</v>
      </c>
      <c r="R826">
        <f t="shared" si="36"/>
        <v>0</v>
      </c>
      <c r="S826">
        <f t="shared" si="37"/>
        <v>7889.31</v>
      </c>
      <c r="T826">
        <f t="shared" si="38"/>
        <v>0</v>
      </c>
    </row>
    <row r="827" spans="1:20" x14ac:dyDescent="0.3">
      <c r="A827" t="s">
        <v>402</v>
      </c>
      <c r="B827">
        <v>33393</v>
      </c>
      <c r="C827" t="s">
        <v>31</v>
      </c>
      <c r="D827" s="4">
        <v>43405</v>
      </c>
      <c r="E827" s="4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4">
        <v>43405</v>
      </c>
      <c r="N827" t="s">
        <v>24</v>
      </c>
      <c r="O827" t="s">
        <v>25</v>
      </c>
      <c r="Q827" s="4">
        <v>43852</v>
      </c>
      <c r="R827">
        <f t="shared" si="36"/>
        <v>90307.75</v>
      </c>
      <c r="S827">
        <f t="shared" si="37"/>
        <v>0</v>
      </c>
      <c r="T827">
        <f t="shared" si="38"/>
        <v>0</v>
      </c>
    </row>
    <row r="828" spans="1:20" x14ac:dyDescent="0.3">
      <c r="A828" t="s">
        <v>402</v>
      </c>
      <c r="B828">
        <v>3393</v>
      </c>
      <c r="C828" t="s">
        <v>19</v>
      </c>
      <c r="D828" s="4">
        <v>43770</v>
      </c>
      <c r="E828" s="4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4">
        <v>43770</v>
      </c>
      <c r="N828" t="s">
        <v>24</v>
      </c>
      <c r="O828" t="s">
        <v>23</v>
      </c>
      <c r="Q828" s="4">
        <v>43852</v>
      </c>
      <c r="R828">
        <f t="shared" si="36"/>
        <v>114751.5</v>
      </c>
      <c r="S828">
        <f t="shared" si="37"/>
        <v>0</v>
      </c>
      <c r="T828">
        <f t="shared" si="38"/>
        <v>0</v>
      </c>
    </row>
    <row r="829" spans="1:20" x14ac:dyDescent="0.3">
      <c r="A829" t="s">
        <v>402</v>
      </c>
      <c r="B829">
        <v>2301001342</v>
      </c>
      <c r="C829" t="s">
        <v>19</v>
      </c>
      <c r="D829" s="4">
        <v>43405</v>
      </c>
      <c r="E829" s="4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4">
        <v>43405</v>
      </c>
      <c r="N829" t="s">
        <v>24</v>
      </c>
      <c r="O829" t="s">
        <v>25</v>
      </c>
      <c r="Q829" s="4">
        <v>43852</v>
      </c>
      <c r="R829">
        <f t="shared" si="36"/>
        <v>52751.13</v>
      </c>
      <c r="S829">
        <f t="shared" si="37"/>
        <v>0</v>
      </c>
      <c r="T829">
        <f t="shared" si="38"/>
        <v>0</v>
      </c>
    </row>
    <row r="830" spans="1:20" x14ac:dyDescent="0.3">
      <c r="A830" t="s">
        <v>402</v>
      </c>
      <c r="B830">
        <v>2302002435</v>
      </c>
      <c r="C830" t="s">
        <v>19</v>
      </c>
      <c r="D830" s="4">
        <v>43405</v>
      </c>
      <c r="E830" s="4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4">
        <v>43405</v>
      </c>
      <c r="N830" t="s">
        <v>24</v>
      </c>
      <c r="O830" t="s">
        <v>25</v>
      </c>
      <c r="Q830" s="4">
        <v>43852</v>
      </c>
      <c r="R830">
        <f t="shared" si="36"/>
        <v>53125</v>
      </c>
      <c r="S830">
        <f t="shared" si="37"/>
        <v>0</v>
      </c>
      <c r="T830">
        <f t="shared" si="38"/>
        <v>0</v>
      </c>
    </row>
    <row r="831" spans="1:20" x14ac:dyDescent="0.3">
      <c r="A831" t="s">
        <v>402</v>
      </c>
      <c r="B831" t="s">
        <v>426</v>
      </c>
      <c r="C831" t="s">
        <v>19</v>
      </c>
      <c r="D831" s="4">
        <v>43405</v>
      </c>
      <c r="E831" s="4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4">
        <v>43405</v>
      </c>
      <c r="N831" t="s">
        <v>24</v>
      </c>
      <c r="O831" t="s">
        <v>25</v>
      </c>
      <c r="Q831" s="4">
        <v>43852</v>
      </c>
      <c r="R831">
        <f t="shared" si="36"/>
        <v>359.13</v>
      </c>
      <c r="S831">
        <f t="shared" si="37"/>
        <v>0</v>
      </c>
      <c r="T831">
        <f t="shared" si="38"/>
        <v>0</v>
      </c>
    </row>
    <row r="832" spans="1:20" x14ac:dyDescent="0.3">
      <c r="A832" t="s">
        <v>402</v>
      </c>
      <c r="B832" t="s">
        <v>427</v>
      </c>
      <c r="C832" t="s">
        <v>19</v>
      </c>
      <c r="D832" s="4">
        <v>43405</v>
      </c>
      <c r="E832" s="4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4">
        <v>43405</v>
      </c>
      <c r="N832" t="s">
        <v>24</v>
      </c>
      <c r="O832" t="s">
        <v>25</v>
      </c>
      <c r="Q832" s="4">
        <v>43852</v>
      </c>
      <c r="R832">
        <f t="shared" si="36"/>
        <v>0</v>
      </c>
      <c r="S832">
        <f t="shared" si="37"/>
        <v>0</v>
      </c>
      <c r="T832">
        <f t="shared" si="38"/>
        <v>0</v>
      </c>
    </row>
    <row r="833" spans="1:20" x14ac:dyDescent="0.3">
      <c r="A833" t="s">
        <v>402</v>
      </c>
      <c r="B833" t="s">
        <v>428</v>
      </c>
      <c r="C833" t="s">
        <v>19</v>
      </c>
      <c r="D833" s="4">
        <v>43405</v>
      </c>
      <c r="E833" s="4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4">
        <v>43405</v>
      </c>
      <c r="N833" t="s">
        <v>24</v>
      </c>
      <c r="O833" t="s">
        <v>25</v>
      </c>
      <c r="Q833" s="4">
        <v>43852</v>
      </c>
      <c r="R833">
        <f t="shared" si="36"/>
        <v>0</v>
      </c>
      <c r="S833">
        <f t="shared" si="37"/>
        <v>0</v>
      </c>
      <c r="T833">
        <f t="shared" si="38"/>
        <v>0</v>
      </c>
    </row>
    <row r="834" spans="1:20" x14ac:dyDescent="0.3">
      <c r="A834" t="s">
        <v>402</v>
      </c>
      <c r="B834" t="s">
        <v>429</v>
      </c>
      <c r="C834" t="s">
        <v>19</v>
      </c>
      <c r="D834" s="4">
        <v>43405</v>
      </c>
      <c r="E834" s="4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4">
        <v>43405</v>
      </c>
      <c r="N834" t="s">
        <v>24</v>
      </c>
      <c r="O834" t="s">
        <v>25</v>
      </c>
      <c r="Q834" s="4">
        <v>43852</v>
      </c>
      <c r="R834">
        <f t="shared" si="36"/>
        <v>0</v>
      </c>
      <c r="S834">
        <f t="shared" si="37"/>
        <v>0</v>
      </c>
      <c r="T834">
        <f t="shared" si="38"/>
        <v>0</v>
      </c>
    </row>
    <row r="835" spans="1:20" x14ac:dyDescent="0.3">
      <c r="A835" t="s">
        <v>402</v>
      </c>
      <c r="B835">
        <v>54407334</v>
      </c>
      <c r="C835" t="s">
        <v>19</v>
      </c>
      <c r="D835" s="4">
        <v>43466</v>
      </c>
      <c r="E835" s="4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4">
        <v>43466</v>
      </c>
      <c r="N835" t="s">
        <v>24</v>
      </c>
      <c r="O835" t="s">
        <v>25</v>
      </c>
      <c r="Q835" s="4">
        <v>43852</v>
      </c>
      <c r="R835">
        <f t="shared" ref="R835:R898" si="39">IF(K835="Renewal",L835,0)</f>
        <v>23387.4</v>
      </c>
      <c r="S835">
        <f t="shared" ref="S835:S898" si="40">IF(K835="New",L835,0)</f>
        <v>0</v>
      </c>
      <c r="T835">
        <f t="shared" ref="T835:T898" si="41">IF(K835="Cross sell",L835,0)</f>
        <v>0</v>
      </c>
    </row>
    <row r="836" spans="1:20" x14ac:dyDescent="0.3">
      <c r="A836" t="s">
        <v>402</v>
      </c>
      <c r="B836" t="s">
        <v>430</v>
      </c>
      <c r="C836" t="s">
        <v>19</v>
      </c>
      <c r="D836" s="4">
        <v>43466</v>
      </c>
      <c r="E836" s="4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4">
        <v>43466</v>
      </c>
      <c r="N836" t="s">
        <v>24</v>
      </c>
      <c r="O836" t="s">
        <v>43</v>
      </c>
      <c r="Q836" s="4">
        <v>43852</v>
      </c>
      <c r="R836">
        <f t="shared" si="39"/>
        <v>914998.58</v>
      </c>
      <c r="S836">
        <f t="shared" si="40"/>
        <v>0</v>
      </c>
      <c r="T836">
        <f t="shared" si="41"/>
        <v>0</v>
      </c>
    </row>
    <row r="837" spans="1:20" x14ac:dyDescent="0.3">
      <c r="A837" t="s">
        <v>402</v>
      </c>
      <c r="B837" t="s">
        <v>430</v>
      </c>
      <c r="C837" t="s">
        <v>19</v>
      </c>
      <c r="D837" s="4">
        <v>43466</v>
      </c>
      <c r="E837" s="4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4">
        <v>43531</v>
      </c>
      <c r="N837" t="s">
        <v>44</v>
      </c>
      <c r="O837" t="s">
        <v>43</v>
      </c>
      <c r="Q837" s="4">
        <v>43852</v>
      </c>
      <c r="R837">
        <f t="shared" si="39"/>
        <v>93906.08</v>
      </c>
      <c r="S837">
        <f t="shared" si="40"/>
        <v>0</v>
      </c>
      <c r="T837">
        <f t="shared" si="41"/>
        <v>0</v>
      </c>
    </row>
    <row r="838" spans="1:20" x14ac:dyDescent="0.3">
      <c r="A838" t="s">
        <v>402</v>
      </c>
      <c r="B838" t="s">
        <v>430</v>
      </c>
      <c r="C838" t="s">
        <v>19</v>
      </c>
      <c r="D838" s="4">
        <v>43466</v>
      </c>
      <c r="E838" s="4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4">
        <v>43488</v>
      </c>
      <c r="N838" t="s">
        <v>44</v>
      </c>
      <c r="O838" t="s">
        <v>43</v>
      </c>
      <c r="Q838" s="4">
        <v>43852</v>
      </c>
      <c r="R838">
        <f t="shared" si="39"/>
        <v>27435</v>
      </c>
      <c r="S838">
        <f t="shared" si="40"/>
        <v>0</v>
      </c>
      <c r="T838">
        <f t="shared" si="41"/>
        <v>0</v>
      </c>
    </row>
    <row r="839" spans="1:20" x14ac:dyDescent="0.3">
      <c r="A839" t="s">
        <v>402</v>
      </c>
      <c r="B839" t="s">
        <v>430</v>
      </c>
      <c r="C839" t="s">
        <v>19</v>
      </c>
      <c r="D839" s="4">
        <v>43466</v>
      </c>
      <c r="E839" s="4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4">
        <v>43595</v>
      </c>
      <c r="N839" t="s">
        <v>44</v>
      </c>
      <c r="O839" t="s">
        <v>43</v>
      </c>
      <c r="Q839" s="4">
        <v>43852</v>
      </c>
      <c r="R839">
        <f t="shared" si="39"/>
        <v>32391.85</v>
      </c>
      <c r="S839">
        <f t="shared" si="40"/>
        <v>0</v>
      </c>
      <c r="T839">
        <f t="shared" si="41"/>
        <v>0</v>
      </c>
    </row>
    <row r="840" spans="1:20" x14ac:dyDescent="0.3">
      <c r="A840" t="s">
        <v>402</v>
      </c>
      <c r="B840" t="s">
        <v>430</v>
      </c>
      <c r="C840" t="s">
        <v>19</v>
      </c>
      <c r="D840" s="4">
        <v>43466</v>
      </c>
      <c r="E840" s="4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4">
        <v>43656</v>
      </c>
      <c r="N840" t="s">
        <v>44</v>
      </c>
      <c r="O840" t="s">
        <v>43</v>
      </c>
      <c r="Q840" s="4">
        <v>43852</v>
      </c>
      <c r="R840">
        <f t="shared" si="39"/>
        <v>9941.16</v>
      </c>
      <c r="S840">
        <f t="shared" si="40"/>
        <v>0</v>
      </c>
      <c r="T840">
        <f t="shared" si="41"/>
        <v>0</v>
      </c>
    </row>
    <row r="841" spans="1:20" x14ac:dyDescent="0.3">
      <c r="A841" t="s">
        <v>402</v>
      </c>
      <c r="B841" t="s">
        <v>430</v>
      </c>
      <c r="C841" t="s">
        <v>19</v>
      </c>
      <c r="D841" s="4">
        <v>43466</v>
      </c>
      <c r="E841" s="4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4">
        <v>43691</v>
      </c>
      <c r="N841" t="s">
        <v>44</v>
      </c>
      <c r="O841" t="s">
        <v>43</v>
      </c>
      <c r="Q841" s="4">
        <v>43852</v>
      </c>
      <c r="R841">
        <f t="shared" si="39"/>
        <v>27681.48</v>
      </c>
      <c r="S841">
        <f t="shared" si="40"/>
        <v>0</v>
      </c>
      <c r="T841">
        <f t="shared" si="41"/>
        <v>0</v>
      </c>
    </row>
    <row r="842" spans="1:20" x14ac:dyDescent="0.3">
      <c r="A842" t="s">
        <v>402</v>
      </c>
      <c r="B842" t="s">
        <v>430</v>
      </c>
      <c r="C842" t="s">
        <v>19</v>
      </c>
      <c r="D842" s="4">
        <v>43466</v>
      </c>
      <c r="E842" s="4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4">
        <v>43722</v>
      </c>
      <c r="N842" t="s">
        <v>44</v>
      </c>
      <c r="O842" t="s">
        <v>43</v>
      </c>
      <c r="Q842" s="4">
        <v>43852</v>
      </c>
      <c r="R842">
        <f t="shared" si="39"/>
        <v>18901.02</v>
      </c>
      <c r="S842">
        <f t="shared" si="40"/>
        <v>0</v>
      </c>
      <c r="T842">
        <f t="shared" si="41"/>
        <v>0</v>
      </c>
    </row>
    <row r="843" spans="1:20" x14ac:dyDescent="0.3">
      <c r="A843" t="s">
        <v>402</v>
      </c>
      <c r="B843" t="s">
        <v>430</v>
      </c>
      <c r="C843" t="s">
        <v>19</v>
      </c>
      <c r="D843" s="4">
        <v>43466</v>
      </c>
      <c r="E843" s="4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4">
        <v>43494</v>
      </c>
      <c r="N843" t="s">
        <v>44</v>
      </c>
      <c r="O843" t="s">
        <v>43</v>
      </c>
      <c r="Q843" s="4">
        <v>43852</v>
      </c>
      <c r="R843">
        <f t="shared" si="39"/>
        <v>46994.85</v>
      </c>
      <c r="S843">
        <f t="shared" si="40"/>
        <v>0</v>
      </c>
      <c r="T843">
        <f t="shared" si="41"/>
        <v>0</v>
      </c>
    </row>
    <row r="844" spans="1:20" x14ac:dyDescent="0.3">
      <c r="A844" t="s">
        <v>402</v>
      </c>
      <c r="B844" t="s">
        <v>430</v>
      </c>
      <c r="C844" t="s">
        <v>19</v>
      </c>
      <c r="D844" s="4">
        <v>43466</v>
      </c>
      <c r="E844" s="4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4">
        <v>43749</v>
      </c>
      <c r="N844" t="s">
        <v>44</v>
      </c>
      <c r="O844" t="s">
        <v>43</v>
      </c>
      <c r="Q844" s="4">
        <v>43852</v>
      </c>
      <c r="R844">
        <f t="shared" si="39"/>
        <v>17139.5</v>
      </c>
      <c r="S844">
        <f t="shared" si="40"/>
        <v>0</v>
      </c>
      <c r="T844">
        <f t="shared" si="41"/>
        <v>0</v>
      </c>
    </row>
    <row r="845" spans="1:20" x14ac:dyDescent="0.3">
      <c r="A845" t="s">
        <v>402</v>
      </c>
      <c r="B845" t="s">
        <v>430</v>
      </c>
      <c r="C845" t="s">
        <v>19</v>
      </c>
      <c r="D845" s="4">
        <v>43466</v>
      </c>
      <c r="E845" s="4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4">
        <v>43783</v>
      </c>
      <c r="N845" t="s">
        <v>44</v>
      </c>
      <c r="O845" t="s">
        <v>43</v>
      </c>
      <c r="Q845" s="4">
        <v>43852</v>
      </c>
      <c r="R845">
        <f t="shared" si="39"/>
        <v>8560.86</v>
      </c>
      <c r="S845">
        <f t="shared" si="40"/>
        <v>0</v>
      </c>
      <c r="T845">
        <f t="shared" si="41"/>
        <v>0</v>
      </c>
    </row>
    <row r="846" spans="1:20" x14ac:dyDescent="0.3">
      <c r="A846" t="s">
        <v>402</v>
      </c>
      <c r="B846" t="s">
        <v>430</v>
      </c>
      <c r="C846" t="s">
        <v>19</v>
      </c>
      <c r="D846" s="4">
        <v>43466</v>
      </c>
      <c r="E846" s="4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4">
        <v>43802</v>
      </c>
      <c r="N846" t="s">
        <v>44</v>
      </c>
      <c r="O846" t="s">
        <v>43</v>
      </c>
      <c r="Q846" s="4">
        <v>43852</v>
      </c>
      <c r="R846">
        <f t="shared" si="39"/>
        <v>1288.6600000000001</v>
      </c>
      <c r="S846">
        <f t="shared" si="40"/>
        <v>0</v>
      </c>
      <c r="T846">
        <f t="shared" si="41"/>
        <v>0</v>
      </c>
    </row>
    <row r="847" spans="1:20" x14ac:dyDescent="0.3">
      <c r="A847" t="s">
        <v>402</v>
      </c>
      <c r="B847" t="s">
        <v>430</v>
      </c>
      <c r="C847" t="s">
        <v>19</v>
      </c>
      <c r="D847" s="4">
        <v>43466</v>
      </c>
      <c r="E847" s="4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4">
        <v>43818</v>
      </c>
      <c r="N847" t="s">
        <v>44</v>
      </c>
      <c r="O847" t="s">
        <v>43</v>
      </c>
      <c r="Q847" s="4">
        <v>43852</v>
      </c>
      <c r="R847">
        <f t="shared" si="39"/>
        <v>1208.3800000000001</v>
      </c>
      <c r="S847">
        <f t="shared" si="40"/>
        <v>0</v>
      </c>
      <c r="T847">
        <f t="shared" si="41"/>
        <v>0</v>
      </c>
    </row>
    <row r="848" spans="1:20" x14ac:dyDescent="0.3">
      <c r="A848" t="s">
        <v>402</v>
      </c>
      <c r="B848" t="s">
        <v>430</v>
      </c>
      <c r="C848" t="s">
        <v>19</v>
      </c>
      <c r="D848" s="4">
        <v>43466</v>
      </c>
      <c r="E848" s="4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4">
        <v>43535</v>
      </c>
      <c r="N848" t="s">
        <v>44</v>
      </c>
      <c r="O848" t="s">
        <v>43</v>
      </c>
      <c r="Q848" s="4">
        <v>43852</v>
      </c>
      <c r="R848">
        <f t="shared" si="39"/>
        <v>18696.68</v>
      </c>
      <c r="S848">
        <f t="shared" si="40"/>
        <v>0</v>
      </c>
      <c r="T848">
        <f t="shared" si="41"/>
        <v>0</v>
      </c>
    </row>
    <row r="849" spans="1:20" x14ac:dyDescent="0.3">
      <c r="A849" t="s">
        <v>402</v>
      </c>
      <c r="B849" t="s">
        <v>431</v>
      </c>
      <c r="C849" t="s">
        <v>19</v>
      </c>
      <c r="D849" s="4">
        <v>43466</v>
      </c>
      <c r="E849" s="4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4">
        <v>43466</v>
      </c>
      <c r="N849" t="s">
        <v>24</v>
      </c>
      <c r="O849" t="s">
        <v>43</v>
      </c>
      <c r="Q849" s="4">
        <v>43852</v>
      </c>
      <c r="R849">
        <f t="shared" si="39"/>
        <v>49788.75</v>
      </c>
      <c r="S849">
        <f t="shared" si="40"/>
        <v>0</v>
      </c>
      <c r="T849">
        <f t="shared" si="41"/>
        <v>0</v>
      </c>
    </row>
    <row r="850" spans="1:20" x14ac:dyDescent="0.3">
      <c r="A850" t="s">
        <v>402</v>
      </c>
      <c r="B850" t="s">
        <v>431</v>
      </c>
      <c r="C850" t="s">
        <v>19</v>
      </c>
      <c r="D850" s="4">
        <v>43466</v>
      </c>
      <c r="E850" s="4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4">
        <v>43494</v>
      </c>
      <c r="N850" t="s">
        <v>44</v>
      </c>
      <c r="O850" t="s">
        <v>43</v>
      </c>
      <c r="Q850" s="4">
        <v>43852</v>
      </c>
      <c r="R850">
        <f t="shared" si="39"/>
        <v>49026.75</v>
      </c>
      <c r="S850">
        <f t="shared" si="40"/>
        <v>0</v>
      </c>
      <c r="T850">
        <f t="shared" si="41"/>
        <v>0</v>
      </c>
    </row>
    <row r="851" spans="1:20" x14ac:dyDescent="0.3">
      <c r="A851" t="s">
        <v>402</v>
      </c>
      <c r="B851" t="s">
        <v>431</v>
      </c>
      <c r="C851" t="s">
        <v>19</v>
      </c>
      <c r="D851" s="4">
        <v>43466</v>
      </c>
      <c r="E851" s="4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4">
        <v>43535</v>
      </c>
      <c r="N851" t="s">
        <v>44</v>
      </c>
      <c r="O851" t="s">
        <v>43</v>
      </c>
      <c r="Q851" s="4">
        <v>43852</v>
      </c>
      <c r="R851">
        <f t="shared" si="39"/>
        <v>1613.78</v>
      </c>
      <c r="S851">
        <f t="shared" si="40"/>
        <v>0</v>
      </c>
      <c r="T851">
        <f t="shared" si="41"/>
        <v>0</v>
      </c>
    </row>
    <row r="852" spans="1:20" x14ac:dyDescent="0.3">
      <c r="A852" t="s">
        <v>402</v>
      </c>
      <c r="B852" t="s">
        <v>431</v>
      </c>
      <c r="C852" t="s">
        <v>19</v>
      </c>
      <c r="D852" s="4">
        <v>43466</v>
      </c>
      <c r="E852" s="4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4">
        <v>43500</v>
      </c>
      <c r="N852" t="s">
        <v>44</v>
      </c>
      <c r="O852" t="s">
        <v>43</v>
      </c>
      <c r="Q852" s="4">
        <v>43852</v>
      </c>
      <c r="R852">
        <f t="shared" si="39"/>
        <v>49026.66</v>
      </c>
      <c r="S852">
        <f t="shared" si="40"/>
        <v>0</v>
      </c>
      <c r="T852">
        <f t="shared" si="41"/>
        <v>0</v>
      </c>
    </row>
    <row r="853" spans="1:20" x14ac:dyDescent="0.3">
      <c r="A853" t="s">
        <v>402</v>
      </c>
      <c r="B853" t="s">
        <v>432</v>
      </c>
      <c r="C853" t="s">
        <v>19</v>
      </c>
      <c r="D853" s="4">
        <v>43259</v>
      </c>
      <c r="E853" s="4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4">
        <v>43259</v>
      </c>
      <c r="N853" t="s">
        <v>24</v>
      </c>
      <c r="O853" t="s">
        <v>25</v>
      </c>
      <c r="Q853" s="4">
        <v>43852</v>
      </c>
      <c r="R853">
        <f t="shared" si="39"/>
        <v>8117.5</v>
      </c>
      <c r="S853">
        <f t="shared" si="40"/>
        <v>0</v>
      </c>
      <c r="T853">
        <f t="shared" si="41"/>
        <v>0</v>
      </c>
    </row>
    <row r="854" spans="1:20" x14ac:dyDescent="0.3">
      <c r="A854" t="s">
        <v>402</v>
      </c>
      <c r="B854" t="s">
        <v>433</v>
      </c>
      <c r="C854" t="s">
        <v>19</v>
      </c>
      <c r="D854" s="4">
        <v>43254</v>
      </c>
      <c r="E854" s="4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4">
        <v>43254</v>
      </c>
      <c r="N854" t="s">
        <v>24</v>
      </c>
      <c r="O854" t="s">
        <v>25</v>
      </c>
      <c r="Q854" s="4">
        <v>43852</v>
      </c>
      <c r="R854">
        <f t="shared" si="39"/>
        <v>21614.86</v>
      </c>
      <c r="S854">
        <f t="shared" si="40"/>
        <v>0</v>
      </c>
      <c r="T854">
        <f t="shared" si="41"/>
        <v>0</v>
      </c>
    </row>
    <row r="855" spans="1:20" x14ac:dyDescent="0.3">
      <c r="A855" t="s">
        <v>402</v>
      </c>
      <c r="B855">
        <v>2640009793</v>
      </c>
      <c r="C855" t="s">
        <v>19</v>
      </c>
      <c r="D855" s="4">
        <v>43254</v>
      </c>
      <c r="E855" s="4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4">
        <v>43254</v>
      </c>
      <c r="N855" t="s">
        <v>24</v>
      </c>
      <c r="O855" t="s">
        <v>25</v>
      </c>
      <c r="Q855" s="4">
        <v>43852</v>
      </c>
      <c r="R855">
        <f t="shared" si="39"/>
        <v>60990.71</v>
      </c>
      <c r="S855">
        <f t="shared" si="40"/>
        <v>0</v>
      </c>
      <c r="T855">
        <f t="shared" si="41"/>
        <v>0</v>
      </c>
    </row>
    <row r="856" spans="1:20" x14ac:dyDescent="0.3">
      <c r="A856" t="s">
        <v>402</v>
      </c>
      <c r="B856" t="s">
        <v>434</v>
      </c>
      <c r="C856" t="s">
        <v>19</v>
      </c>
      <c r="D856" s="4">
        <v>43191</v>
      </c>
      <c r="E856" s="4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4">
        <v>43191</v>
      </c>
      <c r="N856" t="s">
        <v>24</v>
      </c>
      <c r="O856" t="s">
        <v>25</v>
      </c>
      <c r="Q856" s="4">
        <v>43852</v>
      </c>
      <c r="R856">
        <f t="shared" si="39"/>
        <v>423.9</v>
      </c>
      <c r="S856">
        <f t="shared" si="40"/>
        <v>0</v>
      </c>
      <c r="T856">
        <f t="shared" si="41"/>
        <v>0</v>
      </c>
    </row>
    <row r="857" spans="1:20" x14ac:dyDescent="0.3">
      <c r="A857" t="s">
        <v>402</v>
      </c>
      <c r="B857" t="s">
        <v>434</v>
      </c>
      <c r="C857" t="s">
        <v>19</v>
      </c>
      <c r="D857" s="4">
        <v>43191</v>
      </c>
      <c r="E857" s="4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4">
        <v>43191</v>
      </c>
      <c r="N857" t="s">
        <v>24</v>
      </c>
      <c r="O857" t="s">
        <v>25</v>
      </c>
      <c r="Q857" s="4">
        <v>43852</v>
      </c>
      <c r="R857">
        <f t="shared" si="39"/>
        <v>105.98</v>
      </c>
      <c r="S857">
        <f t="shared" si="40"/>
        <v>0</v>
      </c>
      <c r="T857">
        <f t="shared" si="41"/>
        <v>0</v>
      </c>
    </row>
    <row r="858" spans="1:20" x14ac:dyDescent="0.3">
      <c r="A858" t="s">
        <v>402</v>
      </c>
      <c r="B858" t="s">
        <v>435</v>
      </c>
      <c r="C858" t="s">
        <v>19</v>
      </c>
      <c r="D858" s="4">
        <v>43191</v>
      </c>
      <c r="E858" s="4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4">
        <v>43191</v>
      </c>
      <c r="N858" t="s">
        <v>24</v>
      </c>
      <c r="O858" t="s">
        <v>25</v>
      </c>
      <c r="Q858" s="4">
        <v>43852</v>
      </c>
      <c r="R858">
        <f t="shared" si="39"/>
        <v>1897.66</v>
      </c>
      <c r="S858">
        <f t="shared" si="40"/>
        <v>0</v>
      </c>
      <c r="T858">
        <f t="shared" si="41"/>
        <v>0</v>
      </c>
    </row>
    <row r="859" spans="1:20" x14ac:dyDescent="0.3">
      <c r="A859" t="s">
        <v>402</v>
      </c>
      <c r="B859" t="s">
        <v>435</v>
      </c>
      <c r="C859" t="s">
        <v>19</v>
      </c>
      <c r="D859" s="4">
        <v>43191</v>
      </c>
      <c r="E859" s="4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4">
        <v>43191</v>
      </c>
      <c r="N859" t="s">
        <v>24</v>
      </c>
      <c r="O859" t="s">
        <v>25</v>
      </c>
      <c r="Q859" s="4">
        <v>43852</v>
      </c>
      <c r="R859">
        <f t="shared" si="39"/>
        <v>474.42</v>
      </c>
      <c r="S859">
        <f t="shared" si="40"/>
        <v>0</v>
      </c>
      <c r="T859">
        <f t="shared" si="41"/>
        <v>0</v>
      </c>
    </row>
    <row r="860" spans="1:20" x14ac:dyDescent="0.3">
      <c r="A860" t="s">
        <v>402</v>
      </c>
      <c r="B860" t="s">
        <v>436</v>
      </c>
      <c r="C860" t="s">
        <v>19</v>
      </c>
      <c r="D860" s="4">
        <v>43191</v>
      </c>
      <c r="E860" s="4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4">
        <v>43191</v>
      </c>
      <c r="N860" t="s">
        <v>24</v>
      </c>
      <c r="O860" t="s">
        <v>25</v>
      </c>
      <c r="Q860" s="4">
        <v>43852</v>
      </c>
      <c r="R860">
        <f t="shared" si="39"/>
        <v>44063.25</v>
      </c>
      <c r="S860">
        <f t="shared" si="40"/>
        <v>0</v>
      </c>
      <c r="T860">
        <f t="shared" si="41"/>
        <v>0</v>
      </c>
    </row>
    <row r="861" spans="1:20" x14ac:dyDescent="0.3">
      <c r="A861" t="s">
        <v>402</v>
      </c>
      <c r="B861" t="s">
        <v>437</v>
      </c>
      <c r="C861" t="s">
        <v>19</v>
      </c>
      <c r="D861" s="4">
        <v>43388</v>
      </c>
      <c r="E861" s="4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4">
        <v>43388</v>
      </c>
      <c r="N861" t="s">
        <v>24</v>
      </c>
      <c r="O861" t="s">
        <v>25</v>
      </c>
      <c r="Q861" s="4">
        <v>43852</v>
      </c>
      <c r="R861">
        <f t="shared" si="39"/>
        <v>0</v>
      </c>
      <c r="S861">
        <f t="shared" si="40"/>
        <v>0</v>
      </c>
      <c r="T861">
        <f t="shared" si="41"/>
        <v>16387.5</v>
      </c>
    </row>
    <row r="862" spans="1:20" x14ac:dyDescent="0.3">
      <c r="A862" t="s">
        <v>402</v>
      </c>
      <c r="B862" t="s">
        <v>438</v>
      </c>
      <c r="C862" t="s">
        <v>19</v>
      </c>
      <c r="D862" s="4">
        <v>43191</v>
      </c>
      <c r="E862" s="4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4">
        <v>43191</v>
      </c>
      <c r="N862" t="s">
        <v>24</v>
      </c>
      <c r="O862" t="s">
        <v>25</v>
      </c>
      <c r="Q862" s="4">
        <v>43852</v>
      </c>
      <c r="R862">
        <f t="shared" si="39"/>
        <v>15899.07</v>
      </c>
      <c r="S862">
        <f t="shared" si="40"/>
        <v>0</v>
      </c>
      <c r="T862">
        <f t="shared" si="41"/>
        <v>0</v>
      </c>
    </row>
    <row r="863" spans="1:20" x14ac:dyDescent="0.3">
      <c r="A863" t="s">
        <v>402</v>
      </c>
      <c r="B863" t="s">
        <v>438</v>
      </c>
      <c r="C863" t="s">
        <v>19</v>
      </c>
      <c r="D863" s="4">
        <v>43191</v>
      </c>
      <c r="E863" s="4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4">
        <v>43191</v>
      </c>
      <c r="N863" t="s">
        <v>24</v>
      </c>
      <c r="O863" t="s">
        <v>25</v>
      </c>
      <c r="Q863" s="4">
        <v>43852</v>
      </c>
      <c r="R863">
        <f t="shared" si="39"/>
        <v>3974.77</v>
      </c>
      <c r="S863">
        <f t="shared" si="40"/>
        <v>0</v>
      </c>
      <c r="T863">
        <f t="shared" si="41"/>
        <v>0</v>
      </c>
    </row>
    <row r="864" spans="1:20" x14ac:dyDescent="0.3">
      <c r="A864" t="s">
        <v>402</v>
      </c>
      <c r="B864" t="s">
        <v>439</v>
      </c>
      <c r="C864" t="s">
        <v>19</v>
      </c>
      <c r="D864" s="4">
        <v>43191</v>
      </c>
      <c r="E864" s="4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4">
        <v>43191</v>
      </c>
      <c r="N864" t="s">
        <v>24</v>
      </c>
      <c r="O864" t="s">
        <v>25</v>
      </c>
      <c r="Q864" s="4">
        <v>43852</v>
      </c>
      <c r="R864">
        <f t="shared" si="39"/>
        <v>6120.48</v>
      </c>
      <c r="S864">
        <f t="shared" si="40"/>
        <v>0</v>
      </c>
      <c r="T864">
        <f t="shared" si="41"/>
        <v>0</v>
      </c>
    </row>
    <row r="865" spans="1:20" x14ac:dyDescent="0.3">
      <c r="A865" t="s">
        <v>402</v>
      </c>
      <c r="B865" t="s">
        <v>439</v>
      </c>
      <c r="C865" t="s">
        <v>19</v>
      </c>
      <c r="D865" s="4">
        <v>43191</v>
      </c>
      <c r="E865" s="4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4">
        <v>43191</v>
      </c>
      <c r="N865" t="s">
        <v>24</v>
      </c>
      <c r="O865" t="s">
        <v>25</v>
      </c>
      <c r="Q865" s="4">
        <v>43852</v>
      </c>
      <c r="R865">
        <f t="shared" si="39"/>
        <v>1530.12</v>
      </c>
      <c r="S865">
        <f t="shared" si="40"/>
        <v>0</v>
      </c>
      <c r="T865">
        <f t="shared" si="41"/>
        <v>0</v>
      </c>
    </row>
    <row r="866" spans="1:20" x14ac:dyDescent="0.3">
      <c r="A866" t="s">
        <v>402</v>
      </c>
      <c r="B866" t="s">
        <v>440</v>
      </c>
      <c r="C866" t="s">
        <v>19</v>
      </c>
      <c r="D866" s="4">
        <v>43191</v>
      </c>
      <c r="E866" s="4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4">
        <v>43191</v>
      </c>
      <c r="N866" t="s">
        <v>24</v>
      </c>
      <c r="O866" t="s">
        <v>25</v>
      </c>
      <c r="Q866" s="4">
        <v>43852</v>
      </c>
      <c r="R866">
        <f t="shared" si="39"/>
        <v>32171.200000000001</v>
      </c>
      <c r="S866">
        <f t="shared" si="40"/>
        <v>0</v>
      </c>
      <c r="T866">
        <f t="shared" si="41"/>
        <v>0</v>
      </c>
    </row>
    <row r="867" spans="1:20" x14ac:dyDescent="0.3">
      <c r="A867" t="s">
        <v>402</v>
      </c>
      <c r="B867" t="s">
        <v>440</v>
      </c>
      <c r="C867" t="s">
        <v>19</v>
      </c>
      <c r="D867" s="4">
        <v>43191</v>
      </c>
      <c r="E867" s="4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4">
        <v>43191</v>
      </c>
      <c r="N867" t="s">
        <v>24</v>
      </c>
      <c r="O867" t="s">
        <v>25</v>
      </c>
      <c r="Q867" s="4">
        <v>43852</v>
      </c>
      <c r="R867">
        <f t="shared" si="39"/>
        <v>8042.8</v>
      </c>
      <c r="S867">
        <f t="shared" si="40"/>
        <v>0</v>
      </c>
      <c r="T867">
        <f t="shared" si="41"/>
        <v>0</v>
      </c>
    </row>
    <row r="868" spans="1:20" x14ac:dyDescent="0.3">
      <c r="A868" t="s">
        <v>402</v>
      </c>
      <c r="B868" t="s">
        <v>441</v>
      </c>
      <c r="C868" t="s">
        <v>19</v>
      </c>
      <c r="D868" s="4">
        <v>43191</v>
      </c>
      <c r="E868" s="4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4">
        <v>43191</v>
      </c>
      <c r="N868" t="s">
        <v>24</v>
      </c>
      <c r="O868" t="s">
        <v>25</v>
      </c>
      <c r="Q868" s="4">
        <v>43852</v>
      </c>
      <c r="R868">
        <f t="shared" si="39"/>
        <v>2925</v>
      </c>
      <c r="S868">
        <f t="shared" si="40"/>
        <v>0</v>
      </c>
      <c r="T868">
        <f t="shared" si="41"/>
        <v>0</v>
      </c>
    </row>
    <row r="869" spans="1:20" x14ac:dyDescent="0.3">
      <c r="A869" t="s">
        <v>402</v>
      </c>
      <c r="B869" t="s">
        <v>441</v>
      </c>
      <c r="C869" t="s">
        <v>19</v>
      </c>
      <c r="D869" s="4">
        <v>43191</v>
      </c>
      <c r="E869" s="4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4">
        <v>43191</v>
      </c>
      <c r="N869" t="s">
        <v>24</v>
      </c>
      <c r="O869" t="s">
        <v>25</v>
      </c>
      <c r="Q869" s="4">
        <v>43852</v>
      </c>
      <c r="R869">
        <f t="shared" si="39"/>
        <v>731.25</v>
      </c>
      <c r="S869">
        <f t="shared" si="40"/>
        <v>0</v>
      </c>
      <c r="T869">
        <f t="shared" si="41"/>
        <v>0</v>
      </c>
    </row>
    <row r="870" spans="1:20" x14ac:dyDescent="0.3">
      <c r="A870" t="s">
        <v>402</v>
      </c>
      <c r="B870" t="s">
        <v>442</v>
      </c>
      <c r="C870" t="s">
        <v>19</v>
      </c>
      <c r="D870" s="4">
        <v>43191</v>
      </c>
      <c r="E870" s="4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4">
        <v>43191</v>
      </c>
      <c r="N870" t="s">
        <v>24</v>
      </c>
      <c r="O870" t="s">
        <v>25</v>
      </c>
      <c r="Q870" s="4">
        <v>43852</v>
      </c>
      <c r="R870">
        <f t="shared" si="39"/>
        <v>627</v>
      </c>
      <c r="S870">
        <f t="shared" si="40"/>
        <v>0</v>
      </c>
      <c r="T870">
        <f t="shared" si="41"/>
        <v>0</v>
      </c>
    </row>
    <row r="871" spans="1:20" x14ac:dyDescent="0.3">
      <c r="A871" t="s">
        <v>402</v>
      </c>
      <c r="B871" t="s">
        <v>442</v>
      </c>
      <c r="C871" t="s">
        <v>19</v>
      </c>
      <c r="D871" s="4">
        <v>43191</v>
      </c>
      <c r="E871" s="4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4">
        <v>43191</v>
      </c>
      <c r="N871" t="s">
        <v>24</v>
      </c>
      <c r="O871" t="s">
        <v>25</v>
      </c>
      <c r="Q871" s="4">
        <v>43852</v>
      </c>
      <c r="R871">
        <f t="shared" si="39"/>
        <v>156.75</v>
      </c>
      <c r="S871">
        <f t="shared" si="40"/>
        <v>0</v>
      </c>
      <c r="T871">
        <f t="shared" si="41"/>
        <v>0</v>
      </c>
    </row>
    <row r="872" spans="1:20" x14ac:dyDescent="0.3">
      <c r="A872" t="s">
        <v>402</v>
      </c>
      <c r="B872" t="s">
        <v>443</v>
      </c>
      <c r="C872" t="s">
        <v>19</v>
      </c>
      <c r="D872" s="4">
        <v>43191</v>
      </c>
      <c r="E872" s="4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4">
        <v>43191</v>
      </c>
      <c r="N872" t="s">
        <v>24</v>
      </c>
      <c r="O872" t="s">
        <v>25</v>
      </c>
      <c r="Q872" s="4">
        <v>43852</v>
      </c>
      <c r="R872">
        <f t="shared" si="39"/>
        <v>1186</v>
      </c>
      <c r="S872">
        <f t="shared" si="40"/>
        <v>0</v>
      </c>
      <c r="T872">
        <f t="shared" si="41"/>
        <v>0</v>
      </c>
    </row>
    <row r="873" spans="1:20" x14ac:dyDescent="0.3">
      <c r="A873" t="s">
        <v>402</v>
      </c>
      <c r="B873" t="s">
        <v>444</v>
      </c>
      <c r="C873" t="s">
        <v>19</v>
      </c>
      <c r="D873" s="4">
        <v>43191</v>
      </c>
      <c r="E873" s="4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4">
        <v>43191</v>
      </c>
      <c r="N873" t="s">
        <v>24</v>
      </c>
      <c r="O873" t="s">
        <v>25</v>
      </c>
      <c r="Q873" s="4">
        <v>43852</v>
      </c>
      <c r="R873">
        <f t="shared" si="39"/>
        <v>465.9</v>
      </c>
      <c r="S873">
        <f t="shared" si="40"/>
        <v>0</v>
      </c>
      <c r="T873">
        <f t="shared" si="41"/>
        <v>0</v>
      </c>
    </row>
    <row r="874" spans="1:20" x14ac:dyDescent="0.3">
      <c r="A874" t="s">
        <v>402</v>
      </c>
      <c r="B874" t="s">
        <v>444</v>
      </c>
      <c r="C874" t="s">
        <v>19</v>
      </c>
      <c r="D874" s="4">
        <v>43191</v>
      </c>
      <c r="E874" s="4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4">
        <v>43191</v>
      </c>
      <c r="N874" t="s">
        <v>24</v>
      </c>
      <c r="O874" t="s">
        <v>25</v>
      </c>
      <c r="Q874" s="4">
        <v>43852</v>
      </c>
      <c r="R874">
        <f t="shared" si="39"/>
        <v>116.48</v>
      </c>
      <c r="S874">
        <f t="shared" si="40"/>
        <v>0</v>
      </c>
      <c r="T874">
        <f t="shared" si="41"/>
        <v>0</v>
      </c>
    </row>
    <row r="875" spans="1:20" x14ac:dyDescent="0.3">
      <c r="A875" t="s">
        <v>402</v>
      </c>
      <c r="B875" t="s">
        <v>445</v>
      </c>
      <c r="C875" t="s">
        <v>19</v>
      </c>
      <c r="D875" s="4">
        <v>43191</v>
      </c>
      <c r="E875" s="4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4">
        <v>43191</v>
      </c>
      <c r="N875" t="s">
        <v>24</v>
      </c>
      <c r="O875" t="s">
        <v>25</v>
      </c>
      <c r="Q875" s="4">
        <v>43852</v>
      </c>
      <c r="R875">
        <f t="shared" si="39"/>
        <v>3456.13</v>
      </c>
      <c r="S875">
        <f t="shared" si="40"/>
        <v>0</v>
      </c>
      <c r="T875">
        <f t="shared" si="41"/>
        <v>0</v>
      </c>
    </row>
    <row r="876" spans="1:20" x14ac:dyDescent="0.3">
      <c r="A876" t="s">
        <v>402</v>
      </c>
      <c r="B876">
        <v>2.1300042180100002E+19</v>
      </c>
      <c r="C876" t="s">
        <v>31</v>
      </c>
      <c r="D876" s="4">
        <v>43191</v>
      </c>
      <c r="E876" s="4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4">
        <v>43191</v>
      </c>
      <c r="N876" t="s">
        <v>24</v>
      </c>
      <c r="O876" t="s">
        <v>25</v>
      </c>
      <c r="Q876" s="4">
        <v>43852</v>
      </c>
      <c r="R876">
        <f t="shared" si="39"/>
        <v>0</v>
      </c>
      <c r="S876">
        <f t="shared" si="40"/>
        <v>0</v>
      </c>
      <c r="T876">
        <f t="shared" si="41"/>
        <v>0</v>
      </c>
    </row>
    <row r="877" spans="1:20" x14ac:dyDescent="0.3">
      <c r="A877" t="s">
        <v>402</v>
      </c>
      <c r="B877" t="s">
        <v>446</v>
      </c>
      <c r="C877" t="s">
        <v>19</v>
      </c>
      <c r="D877" s="4">
        <v>43229</v>
      </c>
      <c r="E877" s="4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4">
        <v>43229</v>
      </c>
      <c r="N877" t="s">
        <v>24</v>
      </c>
      <c r="O877" t="s">
        <v>25</v>
      </c>
      <c r="Q877" s="4">
        <v>43852</v>
      </c>
      <c r="R877">
        <f t="shared" si="39"/>
        <v>976.81</v>
      </c>
      <c r="S877">
        <f t="shared" si="40"/>
        <v>0</v>
      </c>
      <c r="T877">
        <f t="shared" si="41"/>
        <v>0</v>
      </c>
    </row>
    <row r="878" spans="1:20" x14ac:dyDescent="0.3">
      <c r="A878" t="s">
        <v>402</v>
      </c>
      <c r="B878" t="s">
        <v>447</v>
      </c>
      <c r="C878" t="s">
        <v>31</v>
      </c>
      <c r="D878" s="4">
        <v>43295</v>
      </c>
      <c r="E878" s="4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4">
        <v>43295</v>
      </c>
      <c r="N878" t="s">
        <v>24</v>
      </c>
      <c r="O878" t="s">
        <v>25</v>
      </c>
      <c r="Q878" s="4">
        <v>43852</v>
      </c>
      <c r="R878">
        <f t="shared" si="39"/>
        <v>26250</v>
      </c>
      <c r="S878">
        <f t="shared" si="40"/>
        <v>0</v>
      </c>
      <c r="T878">
        <f t="shared" si="41"/>
        <v>0</v>
      </c>
    </row>
    <row r="879" spans="1:20" x14ac:dyDescent="0.3">
      <c r="A879" t="s">
        <v>402</v>
      </c>
      <c r="B879" t="s">
        <v>448</v>
      </c>
      <c r="C879" t="s">
        <v>19</v>
      </c>
      <c r="D879" s="4">
        <v>43660</v>
      </c>
      <c r="E879" s="4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4">
        <v>43660</v>
      </c>
      <c r="N879" t="s">
        <v>24</v>
      </c>
      <c r="O879" t="s">
        <v>23</v>
      </c>
      <c r="Q879" s="4">
        <v>43852</v>
      </c>
      <c r="R879">
        <f t="shared" si="39"/>
        <v>22245.75</v>
      </c>
      <c r="S879">
        <f t="shared" si="40"/>
        <v>0</v>
      </c>
      <c r="T879">
        <f t="shared" si="41"/>
        <v>0</v>
      </c>
    </row>
    <row r="880" spans="1:20" x14ac:dyDescent="0.3">
      <c r="A880" t="s">
        <v>402</v>
      </c>
      <c r="B880" t="s">
        <v>449</v>
      </c>
      <c r="C880" t="s">
        <v>19</v>
      </c>
      <c r="D880" s="4">
        <v>43556</v>
      </c>
      <c r="E880" s="4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4">
        <v>43556</v>
      </c>
      <c r="N880" t="s">
        <v>24</v>
      </c>
      <c r="O880" t="s">
        <v>23</v>
      </c>
      <c r="Q880" s="4">
        <v>43852</v>
      </c>
      <c r="R880">
        <f t="shared" si="39"/>
        <v>3346.95</v>
      </c>
      <c r="S880">
        <f t="shared" si="40"/>
        <v>0</v>
      </c>
      <c r="T880">
        <f t="shared" si="41"/>
        <v>0</v>
      </c>
    </row>
    <row r="881" spans="1:20" x14ac:dyDescent="0.3">
      <c r="A881" t="s">
        <v>402</v>
      </c>
      <c r="B881" t="s">
        <v>450</v>
      </c>
      <c r="C881" t="s">
        <v>31</v>
      </c>
      <c r="D881" s="4">
        <v>43304</v>
      </c>
      <c r="E881" s="4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4">
        <v>43304</v>
      </c>
      <c r="N881" t="s">
        <v>24</v>
      </c>
      <c r="O881" t="s">
        <v>25</v>
      </c>
      <c r="Q881" s="4">
        <v>43852</v>
      </c>
      <c r="R881">
        <f t="shared" si="39"/>
        <v>0</v>
      </c>
      <c r="S881">
        <f t="shared" si="40"/>
        <v>0</v>
      </c>
      <c r="T881">
        <f t="shared" si="41"/>
        <v>0</v>
      </c>
    </row>
    <row r="882" spans="1:20" x14ac:dyDescent="0.3">
      <c r="A882" t="s">
        <v>402</v>
      </c>
      <c r="B882" t="s">
        <v>451</v>
      </c>
      <c r="C882" t="s">
        <v>19</v>
      </c>
      <c r="D882" s="4">
        <v>43669</v>
      </c>
      <c r="E882" s="4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4">
        <v>43669</v>
      </c>
      <c r="N882" t="s">
        <v>24</v>
      </c>
      <c r="O882" t="s">
        <v>23</v>
      </c>
      <c r="Q882" s="4">
        <v>43852</v>
      </c>
      <c r="R882">
        <f t="shared" si="39"/>
        <v>0</v>
      </c>
      <c r="S882">
        <f t="shared" si="40"/>
        <v>0</v>
      </c>
      <c r="T882">
        <f t="shared" si="41"/>
        <v>0</v>
      </c>
    </row>
    <row r="883" spans="1:20" x14ac:dyDescent="0.3">
      <c r="A883" t="s">
        <v>402</v>
      </c>
      <c r="B883" t="s">
        <v>452</v>
      </c>
      <c r="C883" t="s">
        <v>19</v>
      </c>
      <c r="D883" s="4">
        <v>43466</v>
      </c>
      <c r="E883" s="4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4">
        <v>43466</v>
      </c>
      <c r="N883" t="s">
        <v>24</v>
      </c>
      <c r="O883" t="s">
        <v>43</v>
      </c>
      <c r="Q883" s="4">
        <v>43852</v>
      </c>
      <c r="R883">
        <f t="shared" si="39"/>
        <v>19910.88</v>
      </c>
      <c r="S883">
        <f t="shared" si="40"/>
        <v>0</v>
      </c>
      <c r="T883">
        <f t="shared" si="41"/>
        <v>0</v>
      </c>
    </row>
    <row r="884" spans="1:20" x14ac:dyDescent="0.3">
      <c r="A884" t="s">
        <v>402</v>
      </c>
      <c r="B884" t="s">
        <v>452</v>
      </c>
      <c r="C884" t="s">
        <v>19</v>
      </c>
      <c r="D884" s="4">
        <v>43466</v>
      </c>
      <c r="E884" s="4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4">
        <v>43495</v>
      </c>
      <c r="N884" t="s">
        <v>44</v>
      </c>
      <c r="O884" t="s">
        <v>43</v>
      </c>
      <c r="Q884" s="4">
        <v>43852</v>
      </c>
      <c r="R884">
        <f t="shared" si="39"/>
        <v>2139.63</v>
      </c>
      <c r="S884">
        <f t="shared" si="40"/>
        <v>0</v>
      </c>
      <c r="T884">
        <f t="shared" si="41"/>
        <v>0</v>
      </c>
    </row>
    <row r="885" spans="1:20" x14ac:dyDescent="0.3">
      <c r="A885" t="s">
        <v>402</v>
      </c>
      <c r="B885" t="s">
        <v>453</v>
      </c>
      <c r="C885" t="s">
        <v>31</v>
      </c>
      <c r="D885" s="4">
        <v>43101</v>
      </c>
      <c r="E885" s="4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4">
        <v>43101</v>
      </c>
      <c r="N885" t="s">
        <v>24</v>
      </c>
      <c r="O885" t="s">
        <v>25</v>
      </c>
      <c r="Q885" s="4">
        <v>43852</v>
      </c>
      <c r="R885">
        <f t="shared" si="39"/>
        <v>20814.38</v>
      </c>
      <c r="S885">
        <f t="shared" si="40"/>
        <v>0</v>
      </c>
      <c r="T885">
        <f t="shared" si="41"/>
        <v>0</v>
      </c>
    </row>
    <row r="886" spans="1:20" x14ac:dyDescent="0.3">
      <c r="A886" t="s">
        <v>402</v>
      </c>
      <c r="B886" t="s">
        <v>454</v>
      </c>
      <c r="C886" t="s">
        <v>19</v>
      </c>
      <c r="D886" s="4">
        <v>43160</v>
      </c>
      <c r="E886" s="4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4">
        <v>43160</v>
      </c>
      <c r="N886" t="s">
        <v>24</v>
      </c>
      <c r="O886" t="s">
        <v>25</v>
      </c>
      <c r="Q886" s="4">
        <v>43852</v>
      </c>
      <c r="R886">
        <f t="shared" si="39"/>
        <v>126225</v>
      </c>
      <c r="S886">
        <f t="shared" si="40"/>
        <v>0</v>
      </c>
      <c r="T886">
        <f t="shared" si="41"/>
        <v>0</v>
      </c>
    </row>
    <row r="887" spans="1:20" x14ac:dyDescent="0.3">
      <c r="A887" t="s">
        <v>402</v>
      </c>
      <c r="B887" t="s">
        <v>455</v>
      </c>
      <c r="C887" t="s">
        <v>31</v>
      </c>
      <c r="D887" s="4">
        <v>43160</v>
      </c>
      <c r="E887" s="4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4">
        <v>43160</v>
      </c>
      <c r="N887" t="s">
        <v>24</v>
      </c>
      <c r="O887" t="s">
        <v>25</v>
      </c>
      <c r="Q887" s="4">
        <v>43852</v>
      </c>
      <c r="R887">
        <f t="shared" si="39"/>
        <v>63112.5</v>
      </c>
      <c r="S887">
        <f t="shared" si="40"/>
        <v>0</v>
      </c>
      <c r="T887">
        <f t="shared" si="41"/>
        <v>0</v>
      </c>
    </row>
    <row r="888" spans="1:20" x14ac:dyDescent="0.3">
      <c r="A888" t="s">
        <v>402</v>
      </c>
      <c r="B888" t="s">
        <v>456</v>
      </c>
      <c r="C888" t="s">
        <v>19</v>
      </c>
      <c r="D888" s="4">
        <v>43525</v>
      </c>
      <c r="E888" s="4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4">
        <v>43525</v>
      </c>
      <c r="N888" t="s">
        <v>24</v>
      </c>
      <c r="O888" t="s">
        <v>23</v>
      </c>
      <c r="Q888" s="4">
        <v>43852</v>
      </c>
      <c r="R888">
        <f t="shared" si="39"/>
        <v>148500</v>
      </c>
      <c r="S888">
        <f t="shared" si="40"/>
        <v>0</v>
      </c>
      <c r="T888">
        <f t="shared" si="41"/>
        <v>0</v>
      </c>
    </row>
    <row r="889" spans="1:20" x14ac:dyDescent="0.3">
      <c r="A889" t="s">
        <v>402</v>
      </c>
      <c r="B889">
        <v>12031703</v>
      </c>
      <c r="C889" t="s">
        <v>19</v>
      </c>
      <c r="D889" s="4">
        <v>43281</v>
      </c>
      <c r="E889" s="4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4">
        <v>43281</v>
      </c>
      <c r="N889" t="s">
        <v>24</v>
      </c>
      <c r="O889" t="s">
        <v>25</v>
      </c>
      <c r="Q889" s="4">
        <v>43852</v>
      </c>
      <c r="R889">
        <f t="shared" si="39"/>
        <v>39762.71</v>
      </c>
      <c r="S889">
        <f t="shared" si="40"/>
        <v>0</v>
      </c>
      <c r="T889">
        <f t="shared" si="41"/>
        <v>0</v>
      </c>
    </row>
    <row r="890" spans="1:20" x14ac:dyDescent="0.3">
      <c r="A890" t="s">
        <v>402</v>
      </c>
      <c r="B890">
        <v>2.4142025629033999E+18</v>
      </c>
      <c r="C890" t="s">
        <v>19</v>
      </c>
      <c r="D890" s="4">
        <v>43448</v>
      </c>
      <c r="E890" s="4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4">
        <v>43448</v>
      </c>
      <c r="N890" t="s">
        <v>24</v>
      </c>
      <c r="O890" t="s">
        <v>43</v>
      </c>
      <c r="Q890" s="4">
        <v>43852</v>
      </c>
      <c r="R890">
        <f t="shared" si="39"/>
        <v>0</v>
      </c>
      <c r="S890">
        <f t="shared" si="40"/>
        <v>0</v>
      </c>
      <c r="T890">
        <f t="shared" si="41"/>
        <v>28050</v>
      </c>
    </row>
    <row r="891" spans="1:20" x14ac:dyDescent="0.3">
      <c r="A891" t="s">
        <v>402</v>
      </c>
      <c r="B891">
        <v>2.4142025629033999E+18</v>
      </c>
      <c r="C891" t="s">
        <v>19</v>
      </c>
      <c r="D891" s="4">
        <v>43448</v>
      </c>
      <c r="E891" s="4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4">
        <v>43532</v>
      </c>
      <c r="N891" t="s">
        <v>44</v>
      </c>
      <c r="O891" t="s">
        <v>43</v>
      </c>
      <c r="Q891" s="4">
        <v>43852</v>
      </c>
      <c r="R891">
        <f t="shared" si="39"/>
        <v>0</v>
      </c>
      <c r="S891">
        <f t="shared" si="40"/>
        <v>0</v>
      </c>
      <c r="T891">
        <f t="shared" si="41"/>
        <v>56100</v>
      </c>
    </row>
    <row r="892" spans="1:20" x14ac:dyDescent="0.3">
      <c r="A892" t="s">
        <v>402</v>
      </c>
      <c r="B892">
        <v>2.4142025629033999E+18</v>
      </c>
      <c r="C892" t="s">
        <v>19</v>
      </c>
      <c r="D892" s="4">
        <v>43448</v>
      </c>
      <c r="E892" s="4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4">
        <v>43532</v>
      </c>
      <c r="N892" t="s">
        <v>44</v>
      </c>
      <c r="O892" t="s">
        <v>43</v>
      </c>
      <c r="Q892" s="4">
        <v>43852</v>
      </c>
      <c r="R892">
        <f t="shared" si="39"/>
        <v>0</v>
      </c>
      <c r="S892">
        <f t="shared" si="40"/>
        <v>0</v>
      </c>
      <c r="T892">
        <f t="shared" si="41"/>
        <v>56100</v>
      </c>
    </row>
    <row r="893" spans="1:20" x14ac:dyDescent="0.3">
      <c r="A893" t="s">
        <v>402</v>
      </c>
      <c r="B893">
        <v>2.4142025629033999E+18</v>
      </c>
      <c r="C893" t="s">
        <v>19</v>
      </c>
      <c r="D893" s="4">
        <v>43448</v>
      </c>
      <c r="E893" s="4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4">
        <v>43760</v>
      </c>
      <c r="N893" t="s">
        <v>44</v>
      </c>
      <c r="O893" t="s">
        <v>43</v>
      </c>
      <c r="Q893" s="4">
        <v>43852</v>
      </c>
      <c r="R893">
        <f t="shared" si="39"/>
        <v>0</v>
      </c>
      <c r="S893">
        <f t="shared" si="40"/>
        <v>0</v>
      </c>
      <c r="T893">
        <f t="shared" si="41"/>
        <v>14025</v>
      </c>
    </row>
    <row r="894" spans="1:20" x14ac:dyDescent="0.3">
      <c r="A894" t="s">
        <v>402</v>
      </c>
      <c r="B894">
        <v>2.4142025629033999E+18</v>
      </c>
      <c r="C894" t="s">
        <v>19</v>
      </c>
      <c r="D894" s="4">
        <v>43448</v>
      </c>
      <c r="E894" s="4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4">
        <v>43760</v>
      </c>
      <c r="N894" t="s">
        <v>44</v>
      </c>
      <c r="O894" t="s">
        <v>43</v>
      </c>
      <c r="Q894" s="4">
        <v>43852</v>
      </c>
      <c r="R894">
        <f t="shared" si="39"/>
        <v>0</v>
      </c>
      <c r="S894">
        <f t="shared" si="40"/>
        <v>0</v>
      </c>
      <c r="T894">
        <f t="shared" si="41"/>
        <v>14025</v>
      </c>
    </row>
    <row r="895" spans="1:20" x14ac:dyDescent="0.3">
      <c r="A895" t="s">
        <v>402</v>
      </c>
      <c r="B895">
        <v>41040284</v>
      </c>
      <c r="C895" t="s">
        <v>31</v>
      </c>
      <c r="D895" s="4">
        <v>43199</v>
      </c>
      <c r="E895" s="4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4">
        <v>43199</v>
      </c>
      <c r="N895" t="s">
        <v>24</v>
      </c>
      <c r="O895" t="s">
        <v>25</v>
      </c>
      <c r="Q895" s="4">
        <v>43852</v>
      </c>
      <c r="R895">
        <f t="shared" si="39"/>
        <v>59851.63</v>
      </c>
      <c r="S895">
        <f t="shared" si="40"/>
        <v>0</v>
      </c>
      <c r="T895">
        <f t="shared" si="41"/>
        <v>0</v>
      </c>
    </row>
    <row r="896" spans="1:20" x14ac:dyDescent="0.3">
      <c r="A896" t="s">
        <v>402</v>
      </c>
      <c r="B896">
        <v>41046110</v>
      </c>
      <c r="C896" t="s">
        <v>19</v>
      </c>
      <c r="D896" s="4">
        <v>43564</v>
      </c>
      <c r="E896" s="4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4">
        <v>43564</v>
      </c>
      <c r="N896" t="s">
        <v>24</v>
      </c>
      <c r="O896" t="s">
        <v>25</v>
      </c>
      <c r="Q896" s="4">
        <v>43852</v>
      </c>
      <c r="R896">
        <f t="shared" si="39"/>
        <v>74250</v>
      </c>
      <c r="S896">
        <f t="shared" si="40"/>
        <v>0</v>
      </c>
      <c r="T896">
        <f t="shared" si="41"/>
        <v>0</v>
      </c>
    </row>
    <row r="897" spans="1:20" x14ac:dyDescent="0.3">
      <c r="A897" t="s">
        <v>402</v>
      </c>
      <c r="B897" t="s">
        <v>457</v>
      </c>
      <c r="C897" t="s">
        <v>19</v>
      </c>
      <c r="D897" s="4">
        <v>43564</v>
      </c>
      <c r="E897" s="4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4">
        <v>43564</v>
      </c>
      <c r="N897" t="s">
        <v>24</v>
      </c>
      <c r="O897" t="s">
        <v>23</v>
      </c>
      <c r="Q897" s="4">
        <v>43852</v>
      </c>
      <c r="R897">
        <f t="shared" si="39"/>
        <v>68125</v>
      </c>
      <c r="S897">
        <f t="shared" si="40"/>
        <v>0</v>
      </c>
      <c r="T897">
        <f t="shared" si="41"/>
        <v>0</v>
      </c>
    </row>
    <row r="898" spans="1:20" x14ac:dyDescent="0.3">
      <c r="A898" t="s">
        <v>402</v>
      </c>
      <c r="B898">
        <v>2.1300036181700002E+19</v>
      </c>
      <c r="C898" t="s">
        <v>31</v>
      </c>
      <c r="D898" s="4">
        <v>43191</v>
      </c>
      <c r="E898" s="4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4">
        <v>43191</v>
      </c>
      <c r="N898" t="s">
        <v>24</v>
      </c>
      <c r="O898" t="s">
        <v>25</v>
      </c>
      <c r="Q898" s="4">
        <v>43852</v>
      </c>
      <c r="R898">
        <f t="shared" si="39"/>
        <v>0</v>
      </c>
      <c r="S898">
        <f t="shared" si="40"/>
        <v>117812.5</v>
      </c>
      <c r="T898">
        <f t="shared" si="41"/>
        <v>0</v>
      </c>
    </row>
    <row r="899" spans="1:20" x14ac:dyDescent="0.3">
      <c r="A899" t="s">
        <v>402</v>
      </c>
      <c r="B899">
        <v>2.1300036191700001E+19</v>
      </c>
      <c r="C899" t="s">
        <v>19</v>
      </c>
      <c r="D899" s="4">
        <v>43556</v>
      </c>
      <c r="E899" s="4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4">
        <v>43556</v>
      </c>
      <c r="N899" t="s">
        <v>24</v>
      </c>
      <c r="O899" t="s">
        <v>23</v>
      </c>
      <c r="Q899" s="4">
        <v>43852</v>
      </c>
      <c r="R899">
        <f t="shared" ref="R899:R962" si="42">IF(K899="Renewal",L899,0)</f>
        <v>115625</v>
      </c>
      <c r="S899">
        <f t="shared" ref="S899:S962" si="43">IF(K899="New",L899,0)</f>
        <v>0</v>
      </c>
      <c r="T899">
        <f t="shared" ref="T899:T962" si="44">IF(K899="Cross sell",L899,0)</f>
        <v>0</v>
      </c>
    </row>
    <row r="900" spans="1:20" x14ac:dyDescent="0.3">
      <c r="A900" t="s">
        <v>402</v>
      </c>
      <c r="B900" t="s">
        <v>458</v>
      </c>
      <c r="C900" t="s">
        <v>19</v>
      </c>
      <c r="D900" s="4">
        <v>43588</v>
      </c>
      <c r="E900" s="4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4">
        <v>43588</v>
      </c>
      <c r="N900" t="s">
        <v>24</v>
      </c>
      <c r="O900" t="s">
        <v>25</v>
      </c>
      <c r="Q900" s="4">
        <v>43852</v>
      </c>
      <c r="R900">
        <f t="shared" si="42"/>
        <v>10427</v>
      </c>
      <c r="S900">
        <f t="shared" si="43"/>
        <v>0</v>
      </c>
      <c r="T900">
        <f t="shared" si="44"/>
        <v>0</v>
      </c>
    </row>
    <row r="901" spans="1:20" x14ac:dyDescent="0.3">
      <c r="A901" t="s">
        <v>402</v>
      </c>
      <c r="B901">
        <v>43168456</v>
      </c>
      <c r="C901" t="s">
        <v>31</v>
      </c>
      <c r="D901" s="4">
        <v>43254</v>
      </c>
      <c r="E901" s="4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4">
        <v>43254</v>
      </c>
      <c r="N901" t="s">
        <v>24</v>
      </c>
      <c r="O901" t="s">
        <v>25</v>
      </c>
      <c r="Q901" s="4">
        <v>43852</v>
      </c>
      <c r="R901">
        <f t="shared" si="42"/>
        <v>2930.9</v>
      </c>
      <c r="S901">
        <f t="shared" si="43"/>
        <v>0</v>
      </c>
      <c r="T901">
        <f t="shared" si="44"/>
        <v>0</v>
      </c>
    </row>
    <row r="902" spans="1:20" x14ac:dyDescent="0.3">
      <c r="A902" t="s">
        <v>402</v>
      </c>
      <c r="B902">
        <v>43191787</v>
      </c>
      <c r="C902" t="s">
        <v>19</v>
      </c>
      <c r="D902" s="4">
        <v>43649</v>
      </c>
      <c r="E902" s="4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4">
        <v>43649</v>
      </c>
      <c r="N902" t="s">
        <v>24</v>
      </c>
      <c r="O902" t="s">
        <v>23</v>
      </c>
      <c r="Q902" s="4">
        <v>43852</v>
      </c>
      <c r="R902">
        <f t="shared" si="42"/>
        <v>6213.24</v>
      </c>
      <c r="S902">
        <f t="shared" si="43"/>
        <v>0</v>
      </c>
      <c r="T902">
        <f t="shared" si="44"/>
        <v>0</v>
      </c>
    </row>
    <row r="903" spans="1:20" x14ac:dyDescent="0.3">
      <c r="A903" t="s">
        <v>402</v>
      </c>
      <c r="B903">
        <v>431172859</v>
      </c>
      <c r="C903" t="s">
        <v>31</v>
      </c>
      <c r="D903" s="4">
        <v>43365</v>
      </c>
      <c r="E903" s="4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4">
        <v>43730</v>
      </c>
      <c r="N903" t="s">
        <v>24</v>
      </c>
      <c r="O903" t="s">
        <v>25</v>
      </c>
      <c r="Q903" s="4">
        <v>43852</v>
      </c>
      <c r="R903">
        <f t="shared" si="42"/>
        <v>1772.75</v>
      </c>
      <c r="S903">
        <f t="shared" si="43"/>
        <v>0</v>
      </c>
      <c r="T903">
        <f t="shared" si="44"/>
        <v>0</v>
      </c>
    </row>
    <row r="904" spans="1:20" x14ac:dyDescent="0.3">
      <c r="A904" t="s">
        <v>402</v>
      </c>
      <c r="B904">
        <v>43196279</v>
      </c>
      <c r="C904" t="s">
        <v>19</v>
      </c>
      <c r="D904" s="4">
        <v>43730</v>
      </c>
      <c r="E904" s="4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4">
        <v>43730</v>
      </c>
      <c r="N904" t="s">
        <v>24</v>
      </c>
      <c r="O904" t="s">
        <v>23</v>
      </c>
      <c r="Q904" s="4">
        <v>43852</v>
      </c>
      <c r="R904">
        <f t="shared" si="42"/>
        <v>2970</v>
      </c>
      <c r="S904">
        <f t="shared" si="43"/>
        <v>0</v>
      </c>
      <c r="T904">
        <f t="shared" si="44"/>
        <v>0</v>
      </c>
    </row>
    <row r="905" spans="1:20" x14ac:dyDescent="0.3">
      <c r="A905" t="s">
        <v>402</v>
      </c>
      <c r="B905" t="s">
        <v>459</v>
      </c>
      <c r="C905" t="s">
        <v>31</v>
      </c>
      <c r="D905" s="4">
        <v>43364</v>
      </c>
      <c r="E905" s="4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4">
        <v>43729</v>
      </c>
      <c r="N905" t="s">
        <v>24</v>
      </c>
      <c r="O905" t="s">
        <v>43</v>
      </c>
      <c r="Q905" s="4">
        <v>43852</v>
      </c>
      <c r="R905">
        <f t="shared" si="42"/>
        <v>5610</v>
      </c>
      <c r="S905">
        <f t="shared" si="43"/>
        <v>0</v>
      </c>
      <c r="T905">
        <f t="shared" si="44"/>
        <v>0</v>
      </c>
    </row>
    <row r="906" spans="1:20" x14ac:dyDescent="0.3">
      <c r="A906" t="s">
        <v>402</v>
      </c>
      <c r="B906" t="s">
        <v>459</v>
      </c>
      <c r="C906" t="s">
        <v>31</v>
      </c>
      <c r="D906" s="4">
        <v>43364</v>
      </c>
      <c r="E906" s="4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4">
        <v>43630</v>
      </c>
      <c r="N906" t="s">
        <v>44</v>
      </c>
      <c r="O906" t="s">
        <v>43</v>
      </c>
      <c r="Q906" s="4">
        <v>43852</v>
      </c>
      <c r="R906">
        <f t="shared" si="42"/>
        <v>1980</v>
      </c>
      <c r="S906">
        <f t="shared" si="43"/>
        <v>0</v>
      </c>
      <c r="T906">
        <f t="shared" si="44"/>
        <v>0</v>
      </c>
    </row>
    <row r="907" spans="1:20" x14ac:dyDescent="0.3">
      <c r="A907" t="s">
        <v>402</v>
      </c>
      <c r="B907" t="s">
        <v>460</v>
      </c>
      <c r="C907" t="s">
        <v>31</v>
      </c>
      <c r="D907" s="4">
        <v>43364</v>
      </c>
      <c r="E907" s="4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4">
        <v>43364</v>
      </c>
      <c r="N907" t="s">
        <v>24</v>
      </c>
      <c r="O907" t="s">
        <v>25</v>
      </c>
      <c r="Q907" s="4">
        <v>43852</v>
      </c>
      <c r="R907">
        <f t="shared" si="42"/>
        <v>3861.25</v>
      </c>
      <c r="S907">
        <f t="shared" si="43"/>
        <v>0</v>
      </c>
      <c r="T907">
        <f t="shared" si="44"/>
        <v>0</v>
      </c>
    </row>
    <row r="908" spans="1:20" x14ac:dyDescent="0.3">
      <c r="A908" t="s">
        <v>402</v>
      </c>
      <c r="B908" t="s">
        <v>461</v>
      </c>
      <c r="C908" t="s">
        <v>31</v>
      </c>
      <c r="D908" s="4">
        <v>43364</v>
      </c>
      <c r="E908" s="4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4">
        <v>43364</v>
      </c>
      <c r="N908" t="s">
        <v>24</v>
      </c>
      <c r="O908" t="s">
        <v>25</v>
      </c>
      <c r="Q908" s="4">
        <v>43852</v>
      </c>
      <c r="R908">
        <f t="shared" si="42"/>
        <v>13036.5</v>
      </c>
      <c r="S908">
        <f t="shared" si="43"/>
        <v>0</v>
      </c>
      <c r="T908">
        <f t="shared" si="44"/>
        <v>0</v>
      </c>
    </row>
    <row r="909" spans="1:20" x14ac:dyDescent="0.3">
      <c r="A909" t="s">
        <v>402</v>
      </c>
      <c r="B909" t="s">
        <v>462</v>
      </c>
      <c r="C909" t="s">
        <v>31</v>
      </c>
      <c r="D909" s="4">
        <v>43364</v>
      </c>
      <c r="E909" s="4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4">
        <v>43364</v>
      </c>
      <c r="N909" t="s">
        <v>24</v>
      </c>
      <c r="O909" t="s">
        <v>25</v>
      </c>
      <c r="Q909" s="4">
        <v>43852</v>
      </c>
      <c r="R909">
        <f t="shared" si="42"/>
        <v>8194.25</v>
      </c>
      <c r="S909">
        <f t="shared" si="43"/>
        <v>0</v>
      </c>
      <c r="T909">
        <f t="shared" si="44"/>
        <v>0</v>
      </c>
    </row>
    <row r="910" spans="1:20" x14ac:dyDescent="0.3">
      <c r="A910" t="s">
        <v>402</v>
      </c>
      <c r="B910" t="s">
        <v>463</v>
      </c>
      <c r="C910" t="s">
        <v>19</v>
      </c>
      <c r="D910" s="4">
        <v>43729</v>
      </c>
      <c r="E910" s="4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4">
        <v>43729</v>
      </c>
      <c r="N910" t="s">
        <v>24</v>
      </c>
      <c r="O910" t="s">
        <v>23</v>
      </c>
      <c r="Q910" s="4">
        <v>43852</v>
      </c>
      <c r="R910">
        <f t="shared" si="42"/>
        <v>8580</v>
      </c>
      <c r="S910">
        <f t="shared" si="43"/>
        <v>0</v>
      </c>
      <c r="T910">
        <f t="shared" si="44"/>
        <v>0</v>
      </c>
    </row>
    <row r="911" spans="1:20" x14ac:dyDescent="0.3">
      <c r="A911" t="s">
        <v>402</v>
      </c>
      <c r="B911" t="s">
        <v>464</v>
      </c>
      <c r="C911" t="s">
        <v>19</v>
      </c>
      <c r="D911" s="4">
        <v>43729</v>
      </c>
      <c r="E911" s="4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4">
        <v>43729</v>
      </c>
      <c r="N911" t="s">
        <v>24</v>
      </c>
      <c r="O911" t="s">
        <v>23</v>
      </c>
      <c r="Q911" s="4">
        <v>43852</v>
      </c>
      <c r="R911">
        <f t="shared" si="42"/>
        <v>4579</v>
      </c>
      <c r="S911">
        <f t="shared" si="43"/>
        <v>0</v>
      </c>
      <c r="T911">
        <f t="shared" si="44"/>
        <v>0</v>
      </c>
    </row>
    <row r="912" spans="1:20" x14ac:dyDescent="0.3">
      <c r="A912" t="s">
        <v>402</v>
      </c>
      <c r="B912" t="s">
        <v>465</v>
      </c>
      <c r="C912" t="s">
        <v>19</v>
      </c>
      <c r="D912" s="4">
        <v>43729</v>
      </c>
      <c r="E912" s="4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4">
        <v>43729</v>
      </c>
      <c r="N912" t="s">
        <v>24</v>
      </c>
      <c r="O912" t="s">
        <v>23</v>
      </c>
      <c r="Q912" s="4">
        <v>43852</v>
      </c>
      <c r="R912">
        <f t="shared" si="42"/>
        <v>3330</v>
      </c>
      <c r="S912">
        <f t="shared" si="43"/>
        <v>0</v>
      </c>
      <c r="T912">
        <f t="shared" si="44"/>
        <v>0</v>
      </c>
    </row>
    <row r="913" spans="1:20" x14ac:dyDescent="0.3">
      <c r="A913" t="s">
        <v>402</v>
      </c>
      <c r="B913" t="s">
        <v>466</v>
      </c>
      <c r="C913" t="s">
        <v>19</v>
      </c>
      <c r="D913" s="4">
        <v>43729</v>
      </c>
      <c r="E913" s="4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4">
        <v>43729</v>
      </c>
      <c r="N913" t="s">
        <v>24</v>
      </c>
      <c r="O913" t="s">
        <v>23</v>
      </c>
      <c r="Q913" s="4">
        <v>43852</v>
      </c>
      <c r="R913">
        <f t="shared" si="42"/>
        <v>8625.3799999999992</v>
      </c>
      <c r="S913">
        <f t="shared" si="43"/>
        <v>0</v>
      </c>
      <c r="T913">
        <f t="shared" si="44"/>
        <v>0</v>
      </c>
    </row>
    <row r="914" spans="1:20" x14ac:dyDescent="0.3">
      <c r="A914" t="s">
        <v>402</v>
      </c>
      <c r="B914" t="s">
        <v>467</v>
      </c>
      <c r="C914" t="s">
        <v>19</v>
      </c>
      <c r="D914" s="4">
        <v>43574</v>
      </c>
      <c r="E914" s="4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4">
        <v>43574</v>
      </c>
      <c r="N914" t="s">
        <v>24</v>
      </c>
      <c r="O914" t="s">
        <v>25</v>
      </c>
      <c r="Q914" s="4">
        <v>43852</v>
      </c>
      <c r="R914">
        <f t="shared" si="42"/>
        <v>0</v>
      </c>
      <c r="S914">
        <f t="shared" si="43"/>
        <v>0</v>
      </c>
      <c r="T914">
        <f t="shared" si="44"/>
        <v>150.65</v>
      </c>
    </row>
    <row r="915" spans="1:20" x14ac:dyDescent="0.3">
      <c r="A915" t="s">
        <v>468</v>
      </c>
      <c r="B915">
        <v>304003070</v>
      </c>
      <c r="C915" t="s">
        <v>19</v>
      </c>
      <c r="D915" s="4">
        <v>43433</v>
      </c>
      <c r="E915" s="4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4">
        <v>43433</v>
      </c>
      <c r="N915" t="s">
        <v>24</v>
      </c>
      <c r="O915" t="s">
        <v>25</v>
      </c>
      <c r="Q915" s="4">
        <v>43852</v>
      </c>
      <c r="R915">
        <f t="shared" si="42"/>
        <v>0</v>
      </c>
      <c r="S915">
        <f t="shared" si="43"/>
        <v>115173.38</v>
      </c>
      <c r="T915">
        <f t="shared" si="44"/>
        <v>0</v>
      </c>
    </row>
    <row r="916" spans="1:20" x14ac:dyDescent="0.3">
      <c r="A916" t="s">
        <v>468</v>
      </c>
      <c r="B916" t="s">
        <v>469</v>
      </c>
      <c r="C916" t="s">
        <v>19</v>
      </c>
      <c r="D916" s="4">
        <v>43471</v>
      </c>
      <c r="E916" s="4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4">
        <v>43471</v>
      </c>
      <c r="N916" t="s">
        <v>24</v>
      </c>
      <c r="O916" t="s">
        <v>25</v>
      </c>
      <c r="Q916" s="4">
        <v>43852</v>
      </c>
      <c r="R916">
        <f t="shared" si="42"/>
        <v>0</v>
      </c>
      <c r="S916">
        <f t="shared" si="43"/>
        <v>0</v>
      </c>
      <c r="T916">
        <f t="shared" si="44"/>
        <v>825</v>
      </c>
    </row>
    <row r="917" spans="1:20" x14ac:dyDescent="0.3">
      <c r="A917" t="s">
        <v>468</v>
      </c>
      <c r="B917" t="s">
        <v>470</v>
      </c>
      <c r="C917" t="s">
        <v>19</v>
      </c>
      <c r="D917" s="4">
        <v>43264</v>
      </c>
      <c r="E917" s="4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4">
        <v>43264</v>
      </c>
      <c r="N917" t="s">
        <v>24</v>
      </c>
      <c r="O917" t="s">
        <v>25</v>
      </c>
      <c r="Q917" s="4">
        <v>43852</v>
      </c>
      <c r="R917">
        <f t="shared" si="42"/>
        <v>20625</v>
      </c>
      <c r="S917">
        <f t="shared" si="43"/>
        <v>0</v>
      </c>
      <c r="T917">
        <f t="shared" si="44"/>
        <v>0</v>
      </c>
    </row>
    <row r="918" spans="1:20" x14ac:dyDescent="0.3">
      <c r="A918" t="s">
        <v>468</v>
      </c>
      <c r="B918" t="s">
        <v>471</v>
      </c>
      <c r="C918" t="s">
        <v>19</v>
      </c>
      <c r="D918" s="4">
        <v>43563</v>
      </c>
      <c r="E918" s="4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4">
        <v>43563</v>
      </c>
      <c r="N918" t="s">
        <v>24</v>
      </c>
      <c r="O918" t="s">
        <v>25</v>
      </c>
      <c r="Q918" s="4">
        <v>43852</v>
      </c>
      <c r="R918">
        <f t="shared" si="42"/>
        <v>0</v>
      </c>
      <c r="S918">
        <f t="shared" si="43"/>
        <v>0</v>
      </c>
      <c r="T918">
        <f t="shared" si="44"/>
        <v>2598.75</v>
      </c>
    </row>
    <row r="919" spans="1:20" x14ac:dyDescent="0.3">
      <c r="A919" t="s">
        <v>468</v>
      </c>
      <c r="B919" t="s">
        <v>472</v>
      </c>
      <c r="C919" t="s">
        <v>19</v>
      </c>
      <c r="D919" s="4">
        <v>43563</v>
      </c>
      <c r="E919" s="4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4">
        <v>43563</v>
      </c>
      <c r="N919" t="s">
        <v>24</v>
      </c>
      <c r="O919" t="s">
        <v>25</v>
      </c>
      <c r="Q919" s="4">
        <v>43852</v>
      </c>
      <c r="R919">
        <f t="shared" si="42"/>
        <v>0</v>
      </c>
      <c r="S919">
        <f t="shared" si="43"/>
        <v>0</v>
      </c>
      <c r="T919">
        <f t="shared" si="44"/>
        <v>693</v>
      </c>
    </row>
    <row r="920" spans="1:20" x14ac:dyDescent="0.3">
      <c r="A920" t="s">
        <v>468</v>
      </c>
      <c r="B920" t="s">
        <v>473</v>
      </c>
      <c r="C920" t="s">
        <v>19</v>
      </c>
      <c r="D920" s="4">
        <v>43577</v>
      </c>
      <c r="E920" s="4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4">
        <v>43577</v>
      </c>
      <c r="N920" t="s">
        <v>24</v>
      </c>
      <c r="O920" t="s">
        <v>25</v>
      </c>
      <c r="Q920" s="4">
        <v>43852</v>
      </c>
      <c r="R920">
        <f t="shared" si="42"/>
        <v>0</v>
      </c>
      <c r="S920">
        <f t="shared" si="43"/>
        <v>0</v>
      </c>
      <c r="T920">
        <f t="shared" si="44"/>
        <v>357.06</v>
      </c>
    </row>
    <row r="921" spans="1:20" x14ac:dyDescent="0.3">
      <c r="A921" t="s">
        <v>468</v>
      </c>
      <c r="B921">
        <v>1.31000501801E+19</v>
      </c>
      <c r="C921" t="s">
        <v>19</v>
      </c>
      <c r="D921" s="4">
        <v>43531</v>
      </c>
      <c r="E921" s="4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4">
        <v>43652</v>
      </c>
      <c r="N921" t="s">
        <v>24</v>
      </c>
      <c r="O921" t="s">
        <v>25</v>
      </c>
      <c r="Q921" s="4">
        <v>43852</v>
      </c>
      <c r="R921">
        <f t="shared" si="42"/>
        <v>41625</v>
      </c>
      <c r="S921">
        <f t="shared" si="43"/>
        <v>0</v>
      </c>
      <c r="T921">
        <f t="shared" si="44"/>
        <v>0</v>
      </c>
    </row>
    <row r="922" spans="1:20" x14ac:dyDescent="0.3">
      <c r="A922" t="s">
        <v>468</v>
      </c>
      <c r="B922">
        <v>1.31000501801E+19</v>
      </c>
      <c r="C922" t="s">
        <v>19</v>
      </c>
      <c r="D922" s="4">
        <v>43531</v>
      </c>
      <c r="E922" s="4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4">
        <v>43773</v>
      </c>
      <c r="N922" t="s">
        <v>24</v>
      </c>
      <c r="O922" t="s">
        <v>25</v>
      </c>
      <c r="Q922" s="4">
        <v>43852</v>
      </c>
      <c r="R922">
        <f t="shared" si="42"/>
        <v>41625</v>
      </c>
      <c r="S922">
        <f t="shared" si="43"/>
        <v>0</v>
      </c>
      <c r="T922">
        <f t="shared" si="44"/>
        <v>0</v>
      </c>
    </row>
    <row r="923" spans="1:20" x14ac:dyDescent="0.3">
      <c r="A923" t="s">
        <v>468</v>
      </c>
      <c r="B923">
        <v>1.31000501801E+19</v>
      </c>
      <c r="C923" t="s">
        <v>19</v>
      </c>
      <c r="D923" s="4">
        <v>43531</v>
      </c>
      <c r="E923" s="4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4">
        <v>43531</v>
      </c>
      <c r="N923" t="s">
        <v>24</v>
      </c>
      <c r="O923" t="s">
        <v>25</v>
      </c>
      <c r="Q923" s="4">
        <v>43852</v>
      </c>
      <c r="R923">
        <f t="shared" si="42"/>
        <v>124875</v>
      </c>
      <c r="S923">
        <f t="shared" si="43"/>
        <v>0</v>
      </c>
      <c r="T923">
        <f t="shared" si="44"/>
        <v>0</v>
      </c>
    </row>
    <row r="924" spans="1:20" x14ac:dyDescent="0.3">
      <c r="A924" t="s">
        <v>468</v>
      </c>
      <c r="B924">
        <v>41048751</v>
      </c>
      <c r="C924" t="s">
        <v>19</v>
      </c>
      <c r="D924" s="4">
        <v>43705</v>
      </c>
      <c r="E924" s="4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4">
        <v>43340</v>
      </c>
      <c r="N924" t="s">
        <v>24</v>
      </c>
      <c r="O924" t="s">
        <v>25</v>
      </c>
      <c r="Q924" s="4">
        <v>43852</v>
      </c>
      <c r="R924">
        <f t="shared" si="42"/>
        <v>42900</v>
      </c>
      <c r="S924">
        <f t="shared" si="43"/>
        <v>0</v>
      </c>
      <c r="T924">
        <f t="shared" si="44"/>
        <v>0</v>
      </c>
    </row>
    <row r="925" spans="1:20" x14ac:dyDescent="0.3">
      <c r="A925" t="s">
        <v>468</v>
      </c>
      <c r="B925">
        <v>41048762</v>
      </c>
      <c r="C925" t="s">
        <v>19</v>
      </c>
      <c r="D925" s="4">
        <v>43705</v>
      </c>
      <c r="E925" s="4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4">
        <v>43705</v>
      </c>
      <c r="N925" t="s">
        <v>24</v>
      </c>
      <c r="O925" t="s">
        <v>25</v>
      </c>
      <c r="Q925" s="4">
        <v>43852</v>
      </c>
      <c r="R925">
        <f t="shared" si="42"/>
        <v>52800</v>
      </c>
      <c r="S925">
        <f t="shared" si="43"/>
        <v>0</v>
      </c>
      <c r="T925">
        <f t="shared" si="44"/>
        <v>0</v>
      </c>
    </row>
    <row r="926" spans="1:20" x14ac:dyDescent="0.3">
      <c r="A926" t="s">
        <v>468</v>
      </c>
      <c r="B926">
        <v>41048763</v>
      </c>
      <c r="C926" t="s">
        <v>19</v>
      </c>
      <c r="D926" s="4">
        <v>43705</v>
      </c>
      <c r="E926" s="4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4">
        <v>43705</v>
      </c>
      <c r="N926" t="s">
        <v>24</v>
      </c>
      <c r="O926" t="s">
        <v>25</v>
      </c>
      <c r="Q926" s="4">
        <v>43852</v>
      </c>
      <c r="R926">
        <f t="shared" si="42"/>
        <v>44130.41</v>
      </c>
      <c r="S926">
        <f t="shared" si="43"/>
        <v>0</v>
      </c>
      <c r="T926">
        <f t="shared" si="44"/>
        <v>0</v>
      </c>
    </row>
    <row r="927" spans="1:20" x14ac:dyDescent="0.3">
      <c r="A927" t="s">
        <v>468</v>
      </c>
      <c r="B927" t="s">
        <v>474</v>
      </c>
      <c r="C927" t="s">
        <v>19</v>
      </c>
      <c r="D927" s="4">
        <v>43469</v>
      </c>
      <c r="E927" s="4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4">
        <v>43469</v>
      </c>
      <c r="N927" t="s">
        <v>24</v>
      </c>
      <c r="O927" t="s">
        <v>43</v>
      </c>
      <c r="Q927" s="4">
        <v>43852</v>
      </c>
      <c r="R927">
        <f t="shared" si="42"/>
        <v>156000</v>
      </c>
      <c r="S927">
        <f t="shared" si="43"/>
        <v>0</v>
      </c>
      <c r="T927">
        <f t="shared" si="44"/>
        <v>0</v>
      </c>
    </row>
    <row r="928" spans="1:20" x14ac:dyDescent="0.3">
      <c r="A928" t="s">
        <v>468</v>
      </c>
      <c r="B928" t="s">
        <v>474</v>
      </c>
      <c r="C928" t="s">
        <v>19</v>
      </c>
      <c r="D928" s="4">
        <v>43469</v>
      </c>
      <c r="E928" s="4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4">
        <v>43514</v>
      </c>
      <c r="N928" t="s">
        <v>44</v>
      </c>
      <c r="O928" t="s">
        <v>43</v>
      </c>
      <c r="Q928" s="4">
        <v>43852</v>
      </c>
      <c r="R928">
        <f t="shared" si="42"/>
        <v>5253.23</v>
      </c>
      <c r="S928">
        <f t="shared" si="43"/>
        <v>0</v>
      </c>
      <c r="T928">
        <f t="shared" si="44"/>
        <v>0</v>
      </c>
    </row>
    <row r="929" spans="1:20" x14ac:dyDescent="0.3">
      <c r="A929" t="s">
        <v>468</v>
      </c>
      <c r="B929" t="s">
        <v>474</v>
      </c>
      <c r="C929" t="s">
        <v>19</v>
      </c>
      <c r="D929" s="4">
        <v>43469</v>
      </c>
      <c r="E929" s="4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4">
        <v>43631</v>
      </c>
      <c r="N929" t="s">
        <v>44</v>
      </c>
      <c r="O929" t="s">
        <v>43</v>
      </c>
      <c r="Q929" s="4">
        <v>43852</v>
      </c>
      <c r="R929">
        <f t="shared" si="42"/>
        <v>6769.65</v>
      </c>
      <c r="S929">
        <f t="shared" si="43"/>
        <v>0</v>
      </c>
      <c r="T929">
        <f t="shared" si="44"/>
        <v>0</v>
      </c>
    </row>
    <row r="930" spans="1:20" x14ac:dyDescent="0.3">
      <c r="A930" t="s">
        <v>468</v>
      </c>
      <c r="B930" t="s">
        <v>474</v>
      </c>
      <c r="C930" t="s">
        <v>19</v>
      </c>
      <c r="D930" s="4">
        <v>43469</v>
      </c>
      <c r="E930" s="4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4">
        <v>43641</v>
      </c>
      <c r="N930" t="s">
        <v>44</v>
      </c>
      <c r="O930" t="s">
        <v>43</v>
      </c>
      <c r="Q930" s="4">
        <v>43852</v>
      </c>
      <c r="R930">
        <f t="shared" si="42"/>
        <v>8961.98</v>
      </c>
      <c r="S930">
        <f t="shared" si="43"/>
        <v>0</v>
      </c>
      <c r="T930">
        <f t="shared" si="44"/>
        <v>0</v>
      </c>
    </row>
    <row r="931" spans="1:20" x14ac:dyDescent="0.3">
      <c r="A931" t="s">
        <v>468</v>
      </c>
      <c r="B931" t="s">
        <v>475</v>
      </c>
      <c r="C931" t="s">
        <v>31</v>
      </c>
      <c r="D931" s="4">
        <v>43102</v>
      </c>
      <c r="E931" s="4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4">
        <v>43102</v>
      </c>
      <c r="N931" t="s">
        <v>24</v>
      </c>
      <c r="O931" t="s">
        <v>177</v>
      </c>
      <c r="P931" t="s">
        <v>178</v>
      </c>
      <c r="Q931" s="4">
        <v>43852</v>
      </c>
      <c r="R931">
        <f t="shared" si="42"/>
        <v>64155.3</v>
      </c>
      <c r="S931">
        <f t="shared" si="43"/>
        <v>0</v>
      </c>
      <c r="T931">
        <f t="shared" si="44"/>
        <v>0</v>
      </c>
    </row>
    <row r="932" spans="1:20" x14ac:dyDescent="0.3">
      <c r="A932" t="s">
        <v>468</v>
      </c>
      <c r="B932" t="s">
        <v>476</v>
      </c>
      <c r="C932" t="s">
        <v>31</v>
      </c>
      <c r="D932" s="4">
        <v>43102</v>
      </c>
      <c r="E932" s="4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4">
        <v>43102</v>
      </c>
      <c r="N932" t="s">
        <v>24</v>
      </c>
      <c r="O932" t="s">
        <v>177</v>
      </c>
      <c r="P932" t="s">
        <v>178</v>
      </c>
      <c r="Q932" s="4">
        <v>43852</v>
      </c>
      <c r="R932">
        <f t="shared" si="42"/>
        <v>5404.95</v>
      </c>
      <c r="S932">
        <f t="shared" si="43"/>
        <v>0</v>
      </c>
      <c r="T932">
        <f t="shared" si="44"/>
        <v>0</v>
      </c>
    </row>
    <row r="933" spans="1:20" x14ac:dyDescent="0.3">
      <c r="A933" t="s">
        <v>468</v>
      </c>
      <c r="B933" t="s">
        <v>477</v>
      </c>
      <c r="C933" t="s">
        <v>19</v>
      </c>
      <c r="D933" s="4">
        <v>43469</v>
      </c>
      <c r="E933" s="4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4">
        <v>43469</v>
      </c>
      <c r="N933" t="s">
        <v>24</v>
      </c>
      <c r="O933" t="s">
        <v>25</v>
      </c>
      <c r="Q933" s="4">
        <v>43852</v>
      </c>
      <c r="R933">
        <f t="shared" si="42"/>
        <v>5550</v>
      </c>
      <c r="S933">
        <f t="shared" si="43"/>
        <v>0</v>
      </c>
      <c r="T933">
        <f t="shared" si="44"/>
        <v>0</v>
      </c>
    </row>
    <row r="934" spans="1:20" x14ac:dyDescent="0.3">
      <c r="A934" t="s">
        <v>468</v>
      </c>
      <c r="B934" t="s">
        <v>478</v>
      </c>
      <c r="C934" t="s">
        <v>19</v>
      </c>
      <c r="D934" s="4">
        <v>43716</v>
      </c>
      <c r="E934" s="4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4">
        <v>43716</v>
      </c>
      <c r="N934" t="s">
        <v>24</v>
      </c>
      <c r="O934" t="s">
        <v>25</v>
      </c>
      <c r="Q934" s="4">
        <v>43852</v>
      </c>
      <c r="R934">
        <f t="shared" si="42"/>
        <v>18750</v>
      </c>
      <c r="S934">
        <f t="shared" si="43"/>
        <v>0</v>
      </c>
      <c r="T934">
        <f t="shared" si="44"/>
        <v>0</v>
      </c>
    </row>
    <row r="935" spans="1:20" x14ac:dyDescent="0.3">
      <c r="A935" t="s">
        <v>468</v>
      </c>
      <c r="B935">
        <v>41045707</v>
      </c>
      <c r="C935" t="s">
        <v>19</v>
      </c>
      <c r="D935" s="4">
        <v>43556</v>
      </c>
      <c r="E935" s="4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4">
        <v>43556</v>
      </c>
      <c r="N935" t="s">
        <v>24</v>
      </c>
      <c r="O935" t="s">
        <v>25</v>
      </c>
      <c r="Q935" s="4">
        <v>43852</v>
      </c>
      <c r="R935">
        <f t="shared" si="42"/>
        <v>0</v>
      </c>
      <c r="S935">
        <f t="shared" si="43"/>
        <v>0</v>
      </c>
      <c r="T935">
        <f t="shared" si="44"/>
        <v>74250</v>
      </c>
    </row>
    <row r="936" spans="1:20" x14ac:dyDescent="0.3">
      <c r="A936" t="s">
        <v>468</v>
      </c>
      <c r="B936">
        <v>3000001017</v>
      </c>
      <c r="C936" t="s">
        <v>19</v>
      </c>
      <c r="D936" s="4">
        <v>43191</v>
      </c>
      <c r="E936" s="4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4">
        <v>43191</v>
      </c>
      <c r="N936" t="s">
        <v>24</v>
      </c>
      <c r="O936" t="s">
        <v>25</v>
      </c>
      <c r="Q936" s="4">
        <v>43852</v>
      </c>
      <c r="R936">
        <f t="shared" si="42"/>
        <v>48652.25</v>
      </c>
      <c r="S936">
        <f t="shared" si="43"/>
        <v>0</v>
      </c>
      <c r="T936">
        <f t="shared" si="44"/>
        <v>0</v>
      </c>
    </row>
    <row r="937" spans="1:20" x14ac:dyDescent="0.3">
      <c r="A937" t="s">
        <v>468</v>
      </c>
      <c r="B937">
        <v>3.1142029652485002E+18</v>
      </c>
      <c r="C937" t="s">
        <v>19</v>
      </c>
      <c r="D937" s="4">
        <v>43703</v>
      </c>
      <c r="E937" s="4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4">
        <v>43703</v>
      </c>
      <c r="N937" t="s">
        <v>24</v>
      </c>
      <c r="O937" t="s">
        <v>25</v>
      </c>
      <c r="Q937" s="4">
        <v>43852</v>
      </c>
      <c r="R937">
        <f t="shared" si="42"/>
        <v>0</v>
      </c>
      <c r="S937">
        <f t="shared" si="43"/>
        <v>0</v>
      </c>
      <c r="T937">
        <f t="shared" si="44"/>
        <v>1501.88</v>
      </c>
    </row>
    <row r="938" spans="1:20" x14ac:dyDescent="0.3">
      <c r="A938" t="s">
        <v>468</v>
      </c>
      <c r="B938" t="s">
        <v>479</v>
      </c>
      <c r="C938" t="s">
        <v>19</v>
      </c>
      <c r="D938" s="4">
        <v>43466</v>
      </c>
      <c r="E938" s="4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4">
        <v>43466</v>
      </c>
      <c r="N938" t="s">
        <v>24</v>
      </c>
      <c r="O938" t="s">
        <v>25</v>
      </c>
      <c r="Q938" s="4">
        <v>43852</v>
      </c>
      <c r="R938">
        <f t="shared" si="42"/>
        <v>0</v>
      </c>
      <c r="S938">
        <f t="shared" si="43"/>
        <v>0</v>
      </c>
      <c r="T938">
        <f t="shared" si="44"/>
        <v>21157.34</v>
      </c>
    </row>
    <row r="939" spans="1:20" x14ac:dyDescent="0.3">
      <c r="A939" t="s">
        <v>468</v>
      </c>
      <c r="B939" t="s">
        <v>480</v>
      </c>
      <c r="C939" t="s">
        <v>19</v>
      </c>
      <c r="D939" s="4">
        <v>43466</v>
      </c>
      <c r="E939" s="4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4">
        <v>43466</v>
      </c>
      <c r="N939" t="s">
        <v>24</v>
      </c>
      <c r="O939" t="s">
        <v>25</v>
      </c>
      <c r="Q939" s="4">
        <v>43852</v>
      </c>
      <c r="R939">
        <f t="shared" si="42"/>
        <v>0</v>
      </c>
      <c r="S939">
        <f t="shared" si="43"/>
        <v>0</v>
      </c>
      <c r="T939">
        <f t="shared" si="44"/>
        <v>12019.2</v>
      </c>
    </row>
    <row r="940" spans="1:20" x14ac:dyDescent="0.3">
      <c r="A940" t="s">
        <v>468</v>
      </c>
      <c r="B940" t="s">
        <v>481</v>
      </c>
      <c r="C940" t="s">
        <v>19</v>
      </c>
      <c r="D940" s="4">
        <v>43334</v>
      </c>
      <c r="E940" s="4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4">
        <v>43334</v>
      </c>
      <c r="N940" t="s">
        <v>24</v>
      </c>
      <c r="O940" t="s">
        <v>25</v>
      </c>
      <c r="Q940" s="4">
        <v>43852</v>
      </c>
      <c r="R940">
        <f t="shared" si="42"/>
        <v>7324.12</v>
      </c>
      <c r="S940">
        <f t="shared" si="43"/>
        <v>0</v>
      </c>
      <c r="T940">
        <f t="shared" si="44"/>
        <v>0</v>
      </c>
    </row>
    <row r="941" spans="1:20" x14ac:dyDescent="0.3">
      <c r="A941" t="s">
        <v>468</v>
      </c>
      <c r="B941" t="s">
        <v>482</v>
      </c>
      <c r="C941" t="s">
        <v>19</v>
      </c>
      <c r="D941" s="4">
        <v>43334</v>
      </c>
      <c r="E941" s="4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4">
        <v>43334</v>
      </c>
      <c r="N941" t="s">
        <v>24</v>
      </c>
      <c r="O941" t="s">
        <v>25</v>
      </c>
      <c r="Q941" s="4">
        <v>43852</v>
      </c>
      <c r="R941">
        <f t="shared" si="42"/>
        <v>19316.669999999998</v>
      </c>
      <c r="S941">
        <f t="shared" si="43"/>
        <v>0</v>
      </c>
      <c r="T941">
        <f t="shared" si="44"/>
        <v>0</v>
      </c>
    </row>
    <row r="942" spans="1:20" x14ac:dyDescent="0.3">
      <c r="A942" t="s">
        <v>468</v>
      </c>
      <c r="B942">
        <v>505373</v>
      </c>
      <c r="C942" t="s">
        <v>31</v>
      </c>
      <c r="D942" s="4">
        <v>43157</v>
      </c>
      <c r="E942" s="4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4">
        <v>43157</v>
      </c>
      <c r="N942" t="s">
        <v>24</v>
      </c>
      <c r="O942" t="s">
        <v>25</v>
      </c>
      <c r="Q942" s="4">
        <v>43852</v>
      </c>
      <c r="R942">
        <f t="shared" si="42"/>
        <v>23115.200000000001</v>
      </c>
      <c r="S942">
        <f t="shared" si="43"/>
        <v>0</v>
      </c>
      <c r="T942">
        <f t="shared" si="44"/>
        <v>0</v>
      </c>
    </row>
    <row r="943" spans="1:20" x14ac:dyDescent="0.3">
      <c r="A943" t="s">
        <v>468</v>
      </c>
      <c r="B943" t="s">
        <v>483</v>
      </c>
      <c r="C943" t="s">
        <v>19</v>
      </c>
      <c r="D943" s="4">
        <v>43522</v>
      </c>
      <c r="E943" s="4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4">
        <v>43522</v>
      </c>
      <c r="N943" t="s">
        <v>24</v>
      </c>
      <c r="O943" t="s">
        <v>23</v>
      </c>
      <c r="Q943" s="4">
        <v>43852</v>
      </c>
      <c r="R943">
        <f t="shared" si="42"/>
        <v>25336.44</v>
      </c>
      <c r="S943">
        <f t="shared" si="43"/>
        <v>0</v>
      </c>
      <c r="T943">
        <f t="shared" si="44"/>
        <v>0</v>
      </c>
    </row>
    <row r="944" spans="1:20" x14ac:dyDescent="0.3">
      <c r="A944" t="s">
        <v>468</v>
      </c>
      <c r="B944">
        <v>51995029</v>
      </c>
      <c r="C944" t="s">
        <v>31</v>
      </c>
      <c r="D944" s="4">
        <v>43159</v>
      </c>
      <c r="E944" s="4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4">
        <v>43159</v>
      </c>
      <c r="N944" t="s">
        <v>24</v>
      </c>
      <c r="O944" t="s">
        <v>43</v>
      </c>
      <c r="Q944" s="4">
        <v>43852</v>
      </c>
      <c r="R944">
        <f t="shared" si="42"/>
        <v>12699.7</v>
      </c>
      <c r="S944">
        <f t="shared" si="43"/>
        <v>0</v>
      </c>
      <c r="T944">
        <f t="shared" si="44"/>
        <v>0</v>
      </c>
    </row>
    <row r="945" spans="1:20" x14ac:dyDescent="0.3">
      <c r="A945" t="s">
        <v>468</v>
      </c>
      <c r="B945">
        <v>51995029</v>
      </c>
      <c r="C945" t="s">
        <v>31</v>
      </c>
      <c r="D945" s="4">
        <v>43159</v>
      </c>
      <c r="E945" s="4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M945" s="4">
        <v>43206</v>
      </c>
      <c r="N945" t="s">
        <v>44</v>
      </c>
      <c r="O945" t="s">
        <v>43</v>
      </c>
      <c r="Q945" s="4">
        <v>43852</v>
      </c>
      <c r="R945">
        <f t="shared" si="42"/>
        <v>0</v>
      </c>
      <c r="S945">
        <f t="shared" si="43"/>
        <v>0</v>
      </c>
      <c r="T945">
        <f t="shared" si="44"/>
        <v>0</v>
      </c>
    </row>
    <row r="946" spans="1:20" x14ac:dyDescent="0.3">
      <c r="A946" t="s">
        <v>468</v>
      </c>
      <c r="B946">
        <v>52916488</v>
      </c>
      <c r="C946" t="s">
        <v>31</v>
      </c>
      <c r="D946" s="4">
        <v>43159</v>
      </c>
      <c r="E946" s="4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4">
        <v>43159</v>
      </c>
      <c r="N946" t="s">
        <v>24</v>
      </c>
      <c r="O946" t="s">
        <v>43</v>
      </c>
      <c r="Q946" s="4">
        <v>43852</v>
      </c>
      <c r="R946">
        <f t="shared" si="42"/>
        <v>177405.38</v>
      </c>
      <c r="S946">
        <f t="shared" si="43"/>
        <v>0</v>
      </c>
      <c r="T946">
        <f t="shared" si="44"/>
        <v>0</v>
      </c>
    </row>
    <row r="947" spans="1:20" x14ac:dyDescent="0.3">
      <c r="A947" t="s">
        <v>468</v>
      </c>
      <c r="B947">
        <v>52916488</v>
      </c>
      <c r="C947" t="s">
        <v>31</v>
      </c>
      <c r="D947" s="4">
        <v>43159</v>
      </c>
      <c r="E947" s="4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M947" s="4">
        <v>43299</v>
      </c>
      <c r="N947" t="s">
        <v>44</v>
      </c>
      <c r="O947" t="s">
        <v>43</v>
      </c>
      <c r="Q947" s="4">
        <v>43852</v>
      </c>
      <c r="R947">
        <f t="shared" si="42"/>
        <v>0</v>
      </c>
      <c r="S947">
        <f t="shared" si="43"/>
        <v>0</v>
      </c>
      <c r="T947">
        <f t="shared" si="44"/>
        <v>0</v>
      </c>
    </row>
    <row r="948" spans="1:20" x14ac:dyDescent="0.3">
      <c r="A948" t="s">
        <v>468</v>
      </c>
      <c r="B948">
        <v>52916488</v>
      </c>
      <c r="C948" t="s">
        <v>31</v>
      </c>
      <c r="D948" s="4">
        <v>43159</v>
      </c>
      <c r="E948" s="4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M948" s="4">
        <v>43348</v>
      </c>
      <c r="N948" t="s">
        <v>44</v>
      </c>
      <c r="O948" t="s">
        <v>43</v>
      </c>
      <c r="Q948" s="4">
        <v>43852</v>
      </c>
      <c r="R948">
        <f t="shared" si="42"/>
        <v>0</v>
      </c>
      <c r="S948">
        <f t="shared" si="43"/>
        <v>0</v>
      </c>
      <c r="T948">
        <f t="shared" si="44"/>
        <v>0</v>
      </c>
    </row>
    <row r="949" spans="1:20" x14ac:dyDescent="0.3">
      <c r="A949" t="s">
        <v>468</v>
      </c>
      <c r="B949">
        <v>52916488</v>
      </c>
      <c r="C949" t="s">
        <v>31</v>
      </c>
      <c r="D949" s="4">
        <v>43159</v>
      </c>
      <c r="E949" s="4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M949" s="4">
        <v>43200</v>
      </c>
      <c r="N949" t="s">
        <v>44</v>
      </c>
      <c r="O949" t="s">
        <v>43</v>
      </c>
      <c r="Q949" s="4">
        <v>43852</v>
      </c>
      <c r="R949">
        <f t="shared" si="42"/>
        <v>0</v>
      </c>
      <c r="S949">
        <f t="shared" si="43"/>
        <v>0</v>
      </c>
      <c r="T949">
        <f t="shared" si="44"/>
        <v>0</v>
      </c>
    </row>
    <row r="950" spans="1:20" x14ac:dyDescent="0.3">
      <c r="A950" t="s">
        <v>468</v>
      </c>
      <c r="B950">
        <v>52971603</v>
      </c>
      <c r="C950" t="s">
        <v>31</v>
      </c>
      <c r="D950" s="4">
        <v>43263</v>
      </c>
      <c r="E950" s="4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4">
        <v>43263</v>
      </c>
      <c r="N950" t="s">
        <v>24</v>
      </c>
      <c r="O950" t="s">
        <v>177</v>
      </c>
      <c r="P950" t="s">
        <v>178</v>
      </c>
      <c r="Q950" s="4">
        <v>43852</v>
      </c>
      <c r="R950">
        <f t="shared" si="42"/>
        <v>0</v>
      </c>
      <c r="S950">
        <f t="shared" si="43"/>
        <v>0</v>
      </c>
      <c r="T950">
        <f t="shared" si="44"/>
        <v>63872.4</v>
      </c>
    </row>
    <row r="951" spans="1:20" x14ac:dyDescent="0.3">
      <c r="A951" t="s">
        <v>468</v>
      </c>
      <c r="B951">
        <v>52971603</v>
      </c>
      <c r="C951" t="s">
        <v>31</v>
      </c>
      <c r="D951" s="4">
        <v>43263</v>
      </c>
      <c r="E951" s="4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4">
        <v>43318</v>
      </c>
      <c r="N951" t="s">
        <v>44</v>
      </c>
      <c r="O951" t="s">
        <v>177</v>
      </c>
      <c r="Q951" s="4">
        <v>43852</v>
      </c>
      <c r="R951">
        <f t="shared" si="42"/>
        <v>0</v>
      </c>
      <c r="S951">
        <f t="shared" si="43"/>
        <v>0</v>
      </c>
      <c r="T951">
        <f t="shared" si="44"/>
        <v>0</v>
      </c>
    </row>
    <row r="952" spans="1:20" x14ac:dyDescent="0.3">
      <c r="A952" t="s">
        <v>468</v>
      </c>
      <c r="B952">
        <v>54445288</v>
      </c>
      <c r="C952" t="s">
        <v>19</v>
      </c>
      <c r="D952" s="4">
        <v>43524</v>
      </c>
      <c r="E952" s="4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4">
        <v>43524</v>
      </c>
      <c r="N952" t="s">
        <v>24</v>
      </c>
      <c r="O952" t="s">
        <v>23</v>
      </c>
      <c r="Q952" s="4">
        <v>43852</v>
      </c>
      <c r="R952">
        <f t="shared" si="42"/>
        <v>11111.4</v>
      </c>
      <c r="S952">
        <f t="shared" si="43"/>
        <v>0</v>
      </c>
      <c r="T952">
        <f t="shared" si="44"/>
        <v>0</v>
      </c>
    </row>
    <row r="953" spans="1:20" x14ac:dyDescent="0.3">
      <c r="A953" t="s">
        <v>468</v>
      </c>
      <c r="B953" t="s">
        <v>484</v>
      </c>
      <c r="C953" t="s">
        <v>19</v>
      </c>
      <c r="D953" s="4">
        <v>43524</v>
      </c>
      <c r="E953" s="4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4">
        <v>43524</v>
      </c>
      <c r="N953" t="s">
        <v>24</v>
      </c>
      <c r="O953" t="s">
        <v>43</v>
      </c>
      <c r="Q953" s="4">
        <v>43852</v>
      </c>
      <c r="R953">
        <f t="shared" si="42"/>
        <v>329250</v>
      </c>
      <c r="S953">
        <f t="shared" si="43"/>
        <v>0</v>
      </c>
      <c r="T953">
        <f t="shared" si="44"/>
        <v>0</v>
      </c>
    </row>
    <row r="954" spans="1:20" x14ac:dyDescent="0.3">
      <c r="A954" t="s">
        <v>468</v>
      </c>
      <c r="B954" t="s">
        <v>484</v>
      </c>
      <c r="C954" t="s">
        <v>19</v>
      </c>
      <c r="D954" s="4">
        <v>43524</v>
      </c>
      <c r="E954" s="4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4">
        <v>43538</v>
      </c>
      <c r="N954" t="s">
        <v>44</v>
      </c>
      <c r="O954" t="s">
        <v>43</v>
      </c>
      <c r="Q954" s="4">
        <v>43852</v>
      </c>
      <c r="R954">
        <f t="shared" si="42"/>
        <v>10772.33</v>
      </c>
      <c r="S954">
        <f t="shared" si="43"/>
        <v>0</v>
      </c>
      <c r="T954">
        <f t="shared" si="44"/>
        <v>0</v>
      </c>
    </row>
    <row r="955" spans="1:20" x14ac:dyDescent="0.3">
      <c r="A955" t="s">
        <v>468</v>
      </c>
      <c r="B955" t="s">
        <v>484</v>
      </c>
      <c r="C955" t="s">
        <v>19</v>
      </c>
      <c r="D955" s="4">
        <v>43524</v>
      </c>
      <c r="E955" s="4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4">
        <v>43573</v>
      </c>
      <c r="N955" t="s">
        <v>44</v>
      </c>
      <c r="O955" t="s">
        <v>43</v>
      </c>
      <c r="Q955" s="4">
        <v>43852</v>
      </c>
      <c r="R955">
        <f t="shared" si="42"/>
        <v>9283.0499999999993</v>
      </c>
      <c r="S955">
        <f t="shared" si="43"/>
        <v>0</v>
      </c>
      <c r="T955">
        <f t="shared" si="44"/>
        <v>0</v>
      </c>
    </row>
    <row r="956" spans="1:20" x14ac:dyDescent="0.3">
      <c r="A956" t="s">
        <v>468</v>
      </c>
      <c r="B956" t="s">
        <v>484</v>
      </c>
      <c r="C956" t="s">
        <v>19</v>
      </c>
      <c r="D956" s="4">
        <v>43524</v>
      </c>
      <c r="E956" s="4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4">
        <v>43615</v>
      </c>
      <c r="N956" t="s">
        <v>44</v>
      </c>
      <c r="O956" t="s">
        <v>43</v>
      </c>
      <c r="Q956" s="4">
        <v>43852</v>
      </c>
      <c r="R956">
        <f t="shared" si="42"/>
        <v>6903.45</v>
      </c>
      <c r="S956">
        <f t="shared" si="43"/>
        <v>0</v>
      </c>
      <c r="T956">
        <f t="shared" si="44"/>
        <v>0</v>
      </c>
    </row>
    <row r="957" spans="1:20" x14ac:dyDescent="0.3">
      <c r="A957" t="s">
        <v>468</v>
      </c>
      <c r="B957" t="s">
        <v>484</v>
      </c>
      <c r="C957" t="s">
        <v>19</v>
      </c>
      <c r="D957" s="4">
        <v>43524</v>
      </c>
      <c r="E957" s="4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4">
        <v>43637</v>
      </c>
      <c r="N957" t="s">
        <v>44</v>
      </c>
      <c r="O957" t="s">
        <v>43</v>
      </c>
      <c r="Q957" s="4">
        <v>43852</v>
      </c>
      <c r="R957">
        <f t="shared" si="42"/>
        <v>399.23</v>
      </c>
      <c r="S957">
        <f t="shared" si="43"/>
        <v>0</v>
      </c>
      <c r="T957">
        <f t="shared" si="44"/>
        <v>0</v>
      </c>
    </row>
    <row r="958" spans="1:20" x14ac:dyDescent="0.3">
      <c r="A958" t="s">
        <v>468</v>
      </c>
      <c r="B958" t="s">
        <v>484</v>
      </c>
      <c r="C958" t="s">
        <v>19</v>
      </c>
      <c r="D958" s="4">
        <v>43524</v>
      </c>
      <c r="E958" s="4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4">
        <v>43637</v>
      </c>
      <c r="N958" t="s">
        <v>44</v>
      </c>
      <c r="O958" t="s">
        <v>43</v>
      </c>
      <c r="Q958" s="4">
        <v>43852</v>
      </c>
      <c r="R958">
        <f t="shared" si="42"/>
        <v>6259.35</v>
      </c>
      <c r="S958">
        <f t="shared" si="43"/>
        <v>0</v>
      </c>
      <c r="T958">
        <f t="shared" si="44"/>
        <v>0</v>
      </c>
    </row>
    <row r="959" spans="1:20" x14ac:dyDescent="0.3">
      <c r="A959" t="s">
        <v>468</v>
      </c>
      <c r="B959" t="s">
        <v>484</v>
      </c>
      <c r="C959" t="s">
        <v>19</v>
      </c>
      <c r="D959" s="4">
        <v>43524</v>
      </c>
      <c r="E959" s="4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4">
        <v>43675</v>
      </c>
      <c r="N959" t="s">
        <v>44</v>
      </c>
      <c r="O959" t="s">
        <v>43</v>
      </c>
      <c r="Q959" s="4">
        <v>43852</v>
      </c>
      <c r="R959">
        <f t="shared" si="42"/>
        <v>7110.45</v>
      </c>
      <c r="S959">
        <f t="shared" si="43"/>
        <v>0</v>
      </c>
      <c r="T959">
        <f t="shared" si="44"/>
        <v>0</v>
      </c>
    </row>
    <row r="960" spans="1:20" x14ac:dyDescent="0.3">
      <c r="A960" t="s">
        <v>468</v>
      </c>
      <c r="B960" t="s">
        <v>484</v>
      </c>
      <c r="C960" t="s">
        <v>19</v>
      </c>
      <c r="D960" s="4">
        <v>43524</v>
      </c>
      <c r="E960" s="4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4">
        <v>43759</v>
      </c>
      <c r="N960" t="s">
        <v>44</v>
      </c>
      <c r="O960" t="s">
        <v>43</v>
      </c>
      <c r="Q960" s="4">
        <v>43852</v>
      </c>
      <c r="R960">
        <f t="shared" si="42"/>
        <v>5501.03</v>
      </c>
      <c r="S960">
        <f t="shared" si="43"/>
        <v>0</v>
      </c>
      <c r="T960">
        <f t="shared" si="44"/>
        <v>0</v>
      </c>
    </row>
    <row r="961" spans="1:20" x14ac:dyDescent="0.3">
      <c r="A961" t="s">
        <v>468</v>
      </c>
      <c r="B961" t="s">
        <v>485</v>
      </c>
      <c r="C961" t="s">
        <v>19</v>
      </c>
      <c r="D961" s="4">
        <v>43777</v>
      </c>
      <c r="E961" s="4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4">
        <v>43777</v>
      </c>
      <c r="N961" t="s">
        <v>24</v>
      </c>
      <c r="O961" t="s">
        <v>25</v>
      </c>
      <c r="Q961" s="4">
        <v>43852</v>
      </c>
      <c r="R961">
        <f t="shared" si="42"/>
        <v>24311.1</v>
      </c>
      <c r="S961">
        <f t="shared" si="43"/>
        <v>0</v>
      </c>
      <c r="T961">
        <f t="shared" si="44"/>
        <v>0</v>
      </c>
    </row>
    <row r="962" spans="1:20" x14ac:dyDescent="0.3">
      <c r="A962" t="s">
        <v>468</v>
      </c>
      <c r="B962">
        <v>3.1242012736917002E+18</v>
      </c>
      <c r="C962" t="s">
        <v>19</v>
      </c>
      <c r="D962" s="4">
        <v>43312</v>
      </c>
      <c r="E962" s="4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4">
        <v>43647</v>
      </c>
      <c r="N962" t="s">
        <v>24</v>
      </c>
      <c r="O962" t="s">
        <v>25</v>
      </c>
      <c r="Q962" s="4">
        <v>43852</v>
      </c>
      <c r="R962">
        <f t="shared" si="42"/>
        <v>42416.75</v>
      </c>
      <c r="S962">
        <f t="shared" si="43"/>
        <v>0</v>
      </c>
      <c r="T962">
        <f t="shared" si="44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FEF5-B21E-481C-B9E7-B779A4D66697}">
  <dimension ref="A1:L10"/>
  <sheetViews>
    <sheetView workbookViewId="0">
      <selection activeCell="F2" sqref="F2"/>
    </sheetView>
  </sheetViews>
  <sheetFormatPr defaultRowHeight="14.4" x14ac:dyDescent="0.3"/>
  <cols>
    <col min="1" max="1" width="13.21875" customWidth="1"/>
    <col min="2" max="2" width="14.5546875" customWidth="1"/>
    <col min="3" max="3" width="15.6640625" customWidth="1"/>
    <col min="4" max="4" width="15.44140625" customWidth="1"/>
    <col min="5" max="5" width="18.33203125" customWidth="1"/>
    <col min="6" max="6" width="14" customWidth="1"/>
    <col min="7" max="7" width="9.77734375" customWidth="1"/>
    <col min="8" max="8" width="18.109375" customWidth="1"/>
    <col min="9" max="9" width="25" customWidth="1"/>
  </cols>
  <sheetData>
    <row r="1" spans="1:12" x14ac:dyDescent="0.3">
      <c r="A1" s="1" t="s">
        <v>0</v>
      </c>
      <c r="B1" s="1" t="s">
        <v>8</v>
      </c>
      <c r="C1" s="1" t="s">
        <v>9</v>
      </c>
      <c r="D1" s="1" t="s">
        <v>6</v>
      </c>
      <c r="E1" s="1" t="s">
        <v>486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560</v>
      </c>
      <c r="K1" s="1" t="s">
        <v>561</v>
      </c>
      <c r="L1" s="1" t="s">
        <v>571</v>
      </c>
    </row>
    <row r="2" spans="1:12" x14ac:dyDescent="0.3">
      <c r="A2" t="s">
        <v>17</v>
      </c>
      <c r="B2" t="s">
        <v>22</v>
      </c>
      <c r="C2" t="s">
        <v>33</v>
      </c>
      <c r="D2">
        <v>3</v>
      </c>
      <c r="E2" t="s">
        <v>487</v>
      </c>
      <c r="F2" t="s">
        <v>58</v>
      </c>
      <c r="G2">
        <v>139240</v>
      </c>
      <c r="H2" s="4">
        <v>43663</v>
      </c>
      <c r="I2" t="s">
        <v>488</v>
      </c>
      <c r="J2">
        <f>IF(Table2[[#This Row],[income_class]]="Renewal",Table2[[#This Row],[Amount]],0)</f>
        <v>0</v>
      </c>
      <c r="K2">
        <f>IF(Table2[[#This Row],[income_class]]="New",Table2[[#This Row],[Amount]],0)</f>
        <v>0</v>
      </c>
      <c r="L2">
        <f>IF(Table2[[#This Row],[income_class]]="Cross sell",Table2[[#This Row],[Amount]],0)</f>
        <v>139240</v>
      </c>
    </row>
    <row r="3" spans="1:12" x14ac:dyDescent="0.3">
      <c r="A3" t="s">
        <v>17</v>
      </c>
      <c r="B3" t="s">
        <v>22</v>
      </c>
      <c r="C3" t="s">
        <v>33</v>
      </c>
      <c r="D3">
        <v>3</v>
      </c>
      <c r="E3" t="s">
        <v>487</v>
      </c>
      <c r="F3" t="s">
        <v>58</v>
      </c>
      <c r="G3">
        <v>139240</v>
      </c>
      <c r="H3" s="4">
        <v>43486</v>
      </c>
      <c r="I3" t="s">
        <v>488</v>
      </c>
      <c r="J3">
        <f>IF(Table2[[#This Row],[income_class]]="Renewal",Table2[[#This Row],[Amount]],0)</f>
        <v>0</v>
      </c>
      <c r="K3">
        <f>IF(Table2[[#This Row],[income_class]]="New",Table2[[#This Row],[Amount]],0)</f>
        <v>0</v>
      </c>
      <c r="L3">
        <f>IF(Table2[[#This Row],[income_class]]="Cross sell",Table2[[#This Row],[Amount]],0)</f>
        <v>139240</v>
      </c>
    </row>
    <row r="4" spans="1:12" x14ac:dyDescent="0.3">
      <c r="A4" t="s">
        <v>29</v>
      </c>
      <c r="B4" t="s">
        <v>22</v>
      </c>
      <c r="C4" t="s">
        <v>489</v>
      </c>
      <c r="D4">
        <v>1</v>
      </c>
      <c r="E4" t="s">
        <v>21</v>
      </c>
      <c r="F4" t="s">
        <v>23</v>
      </c>
      <c r="G4">
        <v>2200</v>
      </c>
      <c r="H4" s="4">
        <v>43819</v>
      </c>
      <c r="I4" t="s">
        <v>488</v>
      </c>
      <c r="J4">
        <f>IF(Table2[[#This Row],[income_class]]="Renewal",Table2[[#This Row],[Amount]],0)</f>
        <v>2200</v>
      </c>
      <c r="K4">
        <f>IF(Table2[[#This Row],[income_class]]="New",Table2[[#This Row],[Amount]],0)</f>
        <v>0</v>
      </c>
      <c r="L4">
        <f>IF(Table2[[#This Row],[income_class]]="Cross sell",Table2[[#This Row],[Amount]],0)</f>
        <v>0</v>
      </c>
    </row>
    <row r="5" spans="1:12" x14ac:dyDescent="0.3">
      <c r="A5" t="s">
        <v>36</v>
      </c>
      <c r="B5" t="s">
        <v>22</v>
      </c>
      <c r="C5" t="s">
        <v>489</v>
      </c>
      <c r="D5">
        <v>1</v>
      </c>
      <c r="E5" t="s">
        <v>21</v>
      </c>
      <c r="F5" t="s">
        <v>23</v>
      </c>
      <c r="G5">
        <v>4500</v>
      </c>
      <c r="H5" s="4">
        <v>43490</v>
      </c>
      <c r="I5" t="s">
        <v>488</v>
      </c>
      <c r="J5">
        <f>IF(Table2[[#This Row],[income_class]]="Renewal",Table2[[#This Row],[Amount]],0)</f>
        <v>4500</v>
      </c>
      <c r="K5">
        <f>IF(Table2[[#This Row],[income_class]]="New",Table2[[#This Row],[Amount]],0)</f>
        <v>0</v>
      </c>
      <c r="L5">
        <f>IF(Table2[[#This Row],[income_class]]="Cross sell",Table2[[#This Row],[Amount]],0)</f>
        <v>0</v>
      </c>
    </row>
    <row r="6" spans="1:12" x14ac:dyDescent="0.3">
      <c r="A6" t="s">
        <v>41</v>
      </c>
      <c r="B6" t="s">
        <v>22</v>
      </c>
      <c r="C6" t="s">
        <v>33</v>
      </c>
      <c r="D6">
        <v>3</v>
      </c>
      <c r="E6" t="s">
        <v>487</v>
      </c>
      <c r="F6" t="s">
        <v>58</v>
      </c>
      <c r="G6">
        <v>118000</v>
      </c>
      <c r="H6" s="4">
        <v>43539</v>
      </c>
      <c r="I6" t="s">
        <v>488</v>
      </c>
      <c r="J6">
        <f>IF(Table2[[#This Row],[income_class]]="Renewal",Table2[[#This Row],[Amount]],0)</f>
        <v>0</v>
      </c>
      <c r="K6">
        <f>IF(Table2[[#This Row],[income_class]]="New",Table2[[#This Row],[Amount]],0)</f>
        <v>0</v>
      </c>
      <c r="L6">
        <f>IF(Table2[[#This Row],[income_class]]="Cross sell",Table2[[#This Row],[Amount]],0)</f>
        <v>118000</v>
      </c>
    </row>
    <row r="7" spans="1:12" x14ac:dyDescent="0.3">
      <c r="A7" t="s">
        <v>45</v>
      </c>
      <c r="B7" t="s">
        <v>22</v>
      </c>
      <c r="C7" t="s">
        <v>489</v>
      </c>
      <c r="D7">
        <v>1</v>
      </c>
      <c r="E7" t="s">
        <v>21</v>
      </c>
      <c r="F7" t="s">
        <v>23</v>
      </c>
      <c r="G7">
        <v>2800</v>
      </c>
      <c r="H7" s="4">
        <v>43613</v>
      </c>
      <c r="I7" t="s">
        <v>488</v>
      </c>
      <c r="J7">
        <f>IF(Table2[[#This Row],[income_class]]="Renewal",Table2[[#This Row],[Amount]],0)</f>
        <v>2800</v>
      </c>
      <c r="K7">
        <f>IF(Table2[[#This Row],[income_class]]="New",Table2[[#This Row],[Amount]],0)</f>
        <v>0</v>
      </c>
      <c r="L7">
        <f>IF(Table2[[#This Row],[income_class]]="Cross sell",Table2[[#This Row],[Amount]],0)</f>
        <v>0</v>
      </c>
    </row>
    <row r="8" spans="1:12" x14ac:dyDescent="0.3">
      <c r="A8" t="s">
        <v>49</v>
      </c>
      <c r="B8" t="s">
        <v>22</v>
      </c>
      <c r="C8" t="s">
        <v>489</v>
      </c>
      <c r="D8">
        <v>1</v>
      </c>
      <c r="E8" t="s">
        <v>21</v>
      </c>
      <c r="F8" t="s">
        <v>23</v>
      </c>
      <c r="G8">
        <v>3241</v>
      </c>
      <c r="H8" s="4">
        <v>43490</v>
      </c>
      <c r="I8" t="s">
        <v>488</v>
      </c>
      <c r="J8">
        <f>IF(Table2[[#This Row],[income_class]]="Renewal",Table2[[#This Row],[Amount]],0)</f>
        <v>3241</v>
      </c>
      <c r="K8">
        <f>IF(Table2[[#This Row],[income_class]]="New",Table2[[#This Row],[Amount]],0)</f>
        <v>0</v>
      </c>
      <c r="L8">
        <f>IF(Table2[[#This Row],[income_class]]="Cross sell",Table2[[#This Row],[Amount]],0)</f>
        <v>0</v>
      </c>
    </row>
    <row r="9" spans="1:12" x14ac:dyDescent="0.3">
      <c r="A9" t="s">
        <v>51</v>
      </c>
      <c r="B9" t="s">
        <v>22</v>
      </c>
      <c r="C9" t="s">
        <v>35</v>
      </c>
      <c r="D9">
        <v>2</v>
      </c>
      <c r="E9" t="s">
        <v>27</v>
      </c>
      <c r="F9" t="s">
        <v>28</v>
      </c>
      <c r="G9">
        <v>100000</v>
      </c>
      <c r="H9" s="4">
        <v>43565</v>
      </c>
      <c r="I9" t="s">
        <v>488</v>
      </c>
      <c r="J9">
        <f>IF(Table2[[#This Row],[income_class]]="Renewal",Table2[[#This Row],[Amount]],0)</f>
        <v>0</v>
      </c>
      <c r="K9">
        <f>IF(Table2[[#This Row],[income_class]]="New",Table2[[#This Row],[Amount]],0)</f>
        <v>100000</v>
      </c>
      <c r="L9">
        <f>IF(Table2[[#This Row],[income_class]]="Cross sell",Table2[[#This Row],[Amount]],0)</f>
        <v>0</v>
      </c>
    </row>
    <row r="10" spans="1:12" x14ac:dyDescent="0.3">
      <c r="A10" t="s">
        <v>55</v>
      </c>
      <c r="B10" t="s">
        <v>22</v>
      </c>
      <c r="C10" t="s">
        <v>489</v>
      </c>
      <c r="D10">
        <v>1</v>
      </c>
      <c r="E10" t="s">
        <v>21</v>
      </c>
      <c r="F10" t="s">
        <v>23</v>
      </c>
      <c r="G10">
        <v>5310</v>
      </c>
      <c r="H10" s="4">
        <v>43805</v>
      </c>
      <c r="I10" t="s">
        <v>488</v>
      </c>
      <c r="J10">
        <f>IF(Table2[[#This Row],[income_class]]="Renewal",Table2[[#This Row],[Amount]],0)</f>
        <v>5310</v>
      </c>
      <c r="K10">
        <f>IF(Table2[[#This Row],[income_class]]="New",Table2[[#This Row],[Amount]],0)</f>
        <v>0</v>
      </c>
      <c r="L10">
        <f>IF(Table2[[#This Row],[income_class]]="Cross sell",Table2[[#This Row],[Amount]],0)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E17D-5A5D-40C8-B54E-4C96959E0875}">
  <dimension ref="A1:H11"/>
  <sheetViews>
    <sheetView workbookViewId="0">
      <selection activeCell="J2" sqref="J2"/>
    </sheetView>
  </sheetViews>
  <sheetFormatPr defaultRowHeight="14.4" x14ac:dyDescent="0.3"/>
  <cols>
    <col min="2" max="2" width="15.44140625" customWidth="1"/>
    <col min="3" max="3" width="16.6640625" customWidth="1"/>
    <col min="4" max="4" width="11.77734375" customWidth="1"/>
    <col min="5" max="5" width="17.33203125" customWidth="1"/>
    <col min="6" max="6" width="16.88671875" customWidth="1"/>
    <col min="7" max="7" width="16.44140625" customWidth="1"/>
    <col min="8" max="8" width="13.6640625" customWidth="1"/>
  </cols>
  <sheetData>
    <row r="1" spans="1:8" x14ac:dyDescent="0.3">
      <c r="A1" s="11" t="s">
        <v>490</v>
      </c>
      <c r="B1" s="12" t="s">
        <v>6</v>
      </c>
      <c r="C1" s="12" t="s">
        <v>491</v>
      </c>
      <c r="D1" s="12" t="s">
        <v>492</v>
      </c>
      <c r="E1" s="13" t="s">
        <v>493</v>
      </c>
      <c r="F1" s="13" t="s">
        <v>494</v>
      </c>
      <c r="G1" s="14" t="s">
        <v>495</v>
      </c>
      <c r="H1" s="13" t="s">
        <v>565</v>
      </c>
    </row>
    <row r="2" spans="1:8" x14ac:dyDescent="0.3">
      <c r="A2" s="9" t="s">
        <v>22</v>
      </c>
      <c r="B2" s="5">
        <v>1</v>
      </c>
      <c r="C2" s="5" t="s">
        <v>21</v>
      </c>
      <c r="D2" s="6" t="s">
        <v>496</v>
      </c>
      <c r="E2" s="7">
        <v>12788092</v>
      </c>
      <c r="F2" s="7">
        <v>250000</v>
      </c>
      <c r="G2" s="10">
        <v>1500000</v>
      </c>
      <c r="H2" s="23">
        <f>SUM(Table3[[#This Row],[New Budget]],Table3[[#This Row],[Cross sell bugdet]],Table3[[#This Row],[Renewal Budget]])</f>
        <v>14538092</v>
      </c>
    </row>
    <row r="3" spans="1:8" x14ac:dyDescent="0.3">
      <c r="A3" s="9" t="s">
        <v>22</v>
      </c>
      <c r="B3" s="5">
        <v>2</v>
      </c>
      <c r="C3" s="6" t="s">
        <v>27</v>
      </c>
      <c r="D3" s="6" t="s">
        <v>497</v>
      </c>
      <c r="E3" s="7">
        <v>129902</v>
      </c>
      <c r="F3" s="7">
        <v>129000</v>
      </c>
      <c r="G3" s="10">
        <v>1289000</v>
      </c>
      <c r="H3" s="23">
        <f>SUM(Table3[[#This Row],[New Budget]],Table3[[#This Row],[Cross sell bugdet]],Table3[[#This Row],[Renewal Budget]])</f>
        <v>1547902</v>
      </c>
    </row>
    <row r="4" spans="1:8" x14ac:dyDescent="0.3">
      <c r="A4" s="9" t="s">
        <v>22</v>
      </c>
      <c r="B4" s="5">
        <v>3</v>
      </c>
      <c r="C4" s="6" t="s">
        <v>56</v>
      </c>
      <c r="D4" s="6" t="s">
        <v>497</v>
      </c>
      <c r="E4" s="7">
        <v>1278023</v>
      </c>
      <c r="F4" s="7">
        <v>12365300</v>
      </c>
      <c r="G4" s="10">
        <v>12900</v>
      </c>
      <c r="H4" s="23">
        <f>SUM(Table3[[#This Row],[New Budget]],Table3[[#This Row],[Cross sell bugdet]],Table3[[#This Row],[Renewal Budget]])</f>
        <v>13656223</v>
      </c>
    </row>
    <row r="5" spans="1:8" x14ac:dyDescent="0.3">
      <c r="A5" s="9" t="s">
        <v>22</v>
      </c>
      <c r="B5" s="5">
        <v>4</v>
      </c>
      <c r="C5" s="8" t="s">
        <v>244</v>
      </c>
      <c r="D5" s="6" t="s">
        <v>498</v>
      </c>
      <c r="E5" s="7">
        <v>1000000</v>
      </c>
      <c r="F5" s="7">
        <v>500000</v>
      </c>
      <c r="G5" s="10">
        <v>1010000</v>
      </c>
      <c r="H5" s="23">
        <f>SUM(Table3[[#This Row],[New Budget]],Table3[[#This Row],[Cross sell bugdet]],Table3[[#This Row],[Renewal Budget]])</f>
        <v>2510000</v>
      </c>
    </row>
    <row r="6" spans="1:8" x14ac:dyDescent="0.3">
      <c r="A6" s="9" t="s">
        <v>22</v>
      </c>
      <c r="B6" s="5">
        <v>5</v>
      </c>
      <c r="C6" s="5" t="s">
        <v>96</v>
      </c>
      <c r="D6" s="6" t="s">
        <v>496</v>
      </c>
      <c r="E6" s="7">
        <v>1250000</v>
      </c>
      <c r="F6" s="7">
        <v>3500000</v>
      </c>
      <c r="G6" s="10">
        <v>750000</v>
      </c>
      <c r="H6" s="23">
        <f>SUM(Table3[[#This Row],[New Budget]],Table3[[#This Row],[Cross sell bugdet]],Table3[[#This Row],[Renewal Budget]])</f>
        <v>5500000</v>
      </c>
    </row>
    <row r="7" spans="1:8" x14ac:dyDescent="0.3">
      <c r="A7" s="9" t="s">
        <v>22</v>
      </c>
      <c r="B7" s="5">
        <v>8</v>
      </c>
      <c r="C7" s="6" t="s">
        <v>243</v>
      </c>
      <c r="D7" s="6" t="s">
        <v>499</v>
      </c>
      <c r="E7" s="7">
        <v>1345000</v>
      </c>
      <c r="F7" s="7">
        <v>170034</v>
      </c>
      <c r="G7" s="10">
        <v>1298673</v>
      </c>
      <c r="H7" s="23">
        <f>SUM(Table3[[#This Row],[New Budget]],Table3[[#This Row],[Cross sell bugdet]],Table3[[#This Row],[Renewal Budget]])</f>
        <v>2813707</v>
      </c>
    </row>
    <row r="8" spans="1:8" x14ac:dyDescent="0.3">
      <c r="A8" s="9" t="s">
        <v>22</v>
      </c>
      <c r="B8" s="5">
        <v>6</v>
      </c>
      <c r="C8" s="6" t="s">
        <v>77</v>
      </c>
      <c r="D8" s="6" t="s">
        <v>496</v>
      </c>
      <c r="E8" s="7">
        <v>500000</v>
      </c>
      <c r="F8" s="7">
        <v>1250000</v>
      </c>
      <c r="G8" s="10">
        <v>500000</v>
      </c>
      <c r="H8" s="23">
        <f>SUM(Table3[[#This Row],[New Budget]],Table3[[#This Row],[Cross sell bugdet]],Table3[[#This Row],[Renewal Budget]])</f>
        <v>2250000</v>
      </c>
    </row>
    <row r="9" spans="1:8" x14ac:dyDescent="0.3">
      <c r="A9" s="9" t="s">
        <v>22</v>
      </c>
      <c r="B9" s="5">
        <v>9</v>
      </c>
      <c r="C9" s="5" t="s">
        <v>53</v>
      </c>
      <c r="D9" s="6" t="s">
        <v>496</v>
      </c>
      <c r="E9" s="7">
        <v>1350000</v>
      </c>
      <c r="F9" s="7">
        <v>750000</v>
      </c>
      <c r="G9" s="10">
        <v>750000</v>
      </c>
      <c r="H9" s="23">
        <f>SUM(Table3[[#This Row],[New Budget]],Table3[[#This Row],[Cross sell bugdet]],Table3[[#This Row],[Renewal Budget]])</f>
        <v>2850000</v>
      </c>
    </row>
    <row r="10" spans="1:8" x14ac:dyDescent="0.3">
      <c r="A10" s="9" t="s">
        <v>22</v>
      </c>
      <c r="B10" s="5">
        <v>10</v>
      </c>
      <c r="C10" s="6" t="s">
        <v>39</v>
      </c>
      <c r="D10" s="6" t="s">
        <v>497</v>
      </c>
      <c r="E10" s="7">
        <v>19888</v>
      </c>
      <c r="F10" s="7">
        <v>128777</v>
      </c>
      <c r="G10" s="10">
        <v>198882</v>
      </c>
      <c r="H10" s="23">
        <f>SUM(Table3[[#This Row],[New Budget]],Table3[[#This Row],[Cross sell bugdet]],Table3[[#This Row],[Renewal Budget]])</f>
        <v>347547</v>
      </c>
    </row>
    <row r="11" spans="1:8" x14ac:dyDescent="0.3">
      <c r="A11" s="15" t="s">
        <v>22</v>
      </c>
      <c r="B11" s="16">
        <v>13</v>
      </c>
      <c r="C11" s="16" t="s">
        <v>500</v>
      </c>
      <c r="D11" s="17" t="s">
        <v>501</v>
      </c>
      <c r="E11" s="18">
        <v>12888</v>
      </c>
      <c r="F11" s="18">
        <v>1040000</v>
      </c>
      <c r="G11" s="19">
        <v>5010000</v>
      </c>
      <c r="H11" s="23">
        <f>SUM(Table3[[#This Row],[New Budget]],Table3[[#This Row],[Cross sell bugdet]],Table3[[#This Row],[Renewal Budget]])</f>
        <v>6062888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B1EE-E26B-48B4-8CFF-77CC11608E53}">
  <dimension ref="A1:L213"/>
  <sheetViews>
    <sheetView topLeftCell="A196" workbookViewId="0">
      <selection activeCell="C211" sqref="C211"/>
    </sheetView>
  </sheetViews>
  <sheetFormatPr defaultRowHeight="14.4" x14ac:dyDescent="0.3"/>
  <cols>
    <col min="1" max="1" width="14.5546875" customWidth="1"/>
    <col min="2" max="2" width="20.77734375" customWidth="1"/>
    <col min="3" max="3" width="15.77734375" customWidth="1"/>
    <col min="4" max="4" width="16.21875" bestFit="1" customWidth="1"/>
    <col min="5" max="5" width="21.44140625" bestFit="1" customWidth="1"/>
    <col min="6" max="6" width="18" bestFit="1" customWidth="1"/>
    <col min="7" max="7" width="21.88671875" bestFit="1" customWidth="1"/>
    <col min="8" max="8" width="12.5546875" customWidth="1"/>
    <col min="9" max="9" width="18.109375" customWidth="1"/>
    <col min="10" max="10" width="11" customWidth="1"/>
    <col min="11" max="11" width="13.33203125" customWidth="1"/>
    <col min="12" max="12" width="15.33203125" customWidth="1"/>
  </cols>
  <sheetData>
    <row r="1" spans="1:12" x14ac:dyDescent="0.3">
      <c r="A1" s="1" t="s">
        <v>8</v>
      </c>
      <c r="B1" s="1" t="s">
        <v>9</v>
      </c>
      <c r="C1" s="1" t="s">
        <v>6</v>
      </c>
      <c r="D1" s="1" t="s">
        <v>486</v>
      </c>
      <c r="E1" s="1" t="s">
        <v>10</v>
      </c>
      <c r="F1" s="1" t="s">
        <v>0</v>
      </c>
      <c r="G1" s="1" t="s">
        <v>1</v>
      </c>
      <c r="H1" s="1" t="s">
        <v>11</v>
      </c>
      <c r="I1" s="1" t="s">
        <v>12</v>
      </c>
      <c r="J1" s="1" t="s">
        <v>566</v>
      </c>
      <c r="K1" s="1" t="s">
        <v>567</v>
      </c>
      <c r="L1" s="1" t="s">
        <v>568</v>
      </c>
    </row>
    <row r="2" spans="1:12" x14ac:dyDescent="0.3">
      <c r="A2" t="s">
        <v>22</v>
      </c>
      <c r="B2" t="s">
        <v>35</v>
      </c>
      <c r="D2" t="s">
        <v>502</v>
      </c>
      <c r="E2" t="s">
        <v>28</v>
      </c>
      <c r="F2" t="s">
        <v>61</v>
      </c>
      <c r="H2">
        <v>84746</v>
      </c>
      <c r="I2" s="4">
        <v>43565</v>
      </c>
      <c r="J2">
        <f>IF(Table4[[#This Row],[income_class]]="Renewal",Table4[[#This Row],[Amount]],0)</f>
        <v>0</v>
      </c>
      <c r="K2">
        <f>IF(Table4[[#This Row],[income_class]]="New",Table4[[#This Row],[Amount]],0)</f>
        <v>84746</v>
      </c>
      <c r="L2">
        <f>IF(Table4[[#This Row],[income_class]]="Cross sell",Table4[[#This Row],[Amount]],0)</f>
        <v>0</v>
      </c>
    </row>
    <row r="3" spans="1:12" x14ac:dyDescent="0.3">
      <c r="A3" t="s">
        <v>22</v>
      </c>
      <c r="B3" t="s">
        <v>57</v>
      </c>
      <c r="D3" t="s">
        <v>503</v>
      </c>
      <c r="E3" t="s">
        <v>23</v>
      </c>
      <c r="F3" t="s">
        <v>78</v>
      </c>
      <c r="G3">
        <v>2.4142020928135997E+18</v>
      </c>
      <c r="H3">
        <v>86724</v>
      </c>
      <c r="I3" s="4">
        <v>43466</v>
      </c>
      <c r="J3">
        <f>IF(Table4[[#This Row],[income_class]]="Renewal",Table4[[#This Row],[Amount]],0)</f>
        <v>86724</v>
      </c>
      <c r="K3">
        <f>IF(Table4[[#This Row],[income_class]]="New",Table4[[#This Row],[Amount]],0)</f>
        <v>0</v>
      </c>
      <c r="L3">
        <f>IF(Table4[[#This Row],[income_class]]="Cross sell",Table4[[#This Row],[Amount]],0)</f>
        <v>0</v>
      </c>
    </row>
    <row r="4" spans="1:12" x14ac:dyDescent="0.3">
      <c r="A4" t="s">
        <v>22</v>
      </c>
      <c r="B4" t="s">
        <v>57</v>
      </c>
      <c r="D4" t="s">
        <v>503</v>
      </c>
      <c r="E4" t="s">
        <v>23</v>
      </c>
      <c r="F4" t="s">
        <v>130</v>
      </c>
      <c r="G4" t="s">
        <v>456</v>
      </c>
      <c r="H4">
        <v>148500</v>
      </c>
      <c r="I4" s="4">
        <v>43525</v>
      </c>
      <c r="J4">
        <f>IF(Table4[[#This Row],[income_class]]="Renewal",Table4[[#This Row],[Amount]],0)</f>
        <v>148500</v>
      </c>
      <c r="K4">
        <f>IF(Table4[[#This Row],[income_class]]="New",Table4[[#This Row],[Amount]],0)</f>
        <v>0</v>
      </c>
      <c r="L4">
        <f>IF(Table4[[#This Row],[income_class]]="Cross sell",Table4[[#This Row],[Amount]],0)</f>
        <v>0</v>
      </c>
    </row>
    <row r="5" spans="1:12" x14ac:dyDescent="0.3">
      <c r="A5" t="s">
        <v>22</v>
      </c>
      <c r="B5" t="s">
        <v>57</v>
      </c>
      <c r="C5">
        <v>1</v>
      </c>
      <c r="D5" t="s">
        <v>21</v>
      </c>
      <c r="E5" t="s">
        <v>58</v>
      </c>
      <c r="F5" t="s">
        <v>110</v>
      </c>
      <c r="G5" t="s">
        <v>480</v>
      </c>
      <c r="H5">
        <v>12019</v>
      </c>
      <c r="I5" s="4">
        <v>43466</v>
      </c>
      <c r="J5">
        <f>IF(Table4[[#This Row],[income_class]]="Renewal",Table4[[#This Row],[Amount]],0)</f>
        <v>0</v>
      </c>
      <c r="K5">
        <f>IF(Table4[[#This Row],[income_class]]="New",Table4[[#This Row],[Amount]],0)</f>
        <v>0</v>
      </c>
      <c r="L5">
        <f>IF(Table4[[#This Row],[income_class]]="Cross sell",Table4[[#This Row],[Amount]],0)</f>
        <v>12019</v>
      </c>
    </row>
    <row r="6" spans="1:12" x14ac:dyDescent="0.3">
      <c r="A6" t="s">
        <v>22</v>
      </c>
      <c r="B6" t="s">
        <v>57</v>
      </c>
      <c r="D6" t="s">
        <v>503</v>
      </c>
      <c r="E6" t="s">
        <v>23</v>
      </c>
      <c r="F6" t="s">
        <v>61</v>
      </c>
      <c r="G6" t="s">
        <v>213</v>
      </c>
      <c r="H6">
        <v>12500</v>
      </c>
      <c r="I6" s="4">
        <v>43522</v>
      </c>
      <c r="J6">
        <f>IF(Table4[[#This Row],[income_class]]="Renewal",Table4[[#This Row],[Amount]],0)</f>
        <v>12500</v>
      </c>
      <c r="K6">
        <f>IF(Table4[[#This Row],[income_class]]="New",Table4[[#This Row],[Amount]],0)</f>
        <v>0</v>
      </c>
      <c r="L6">
        <f>IF(Table4[[#This Row],[income_class]]="Cross sell",Table4[[#This Row],[Amount]],0)</f>
        <v>0</v>
      </c>
    </row>
    <row r="7" spans="1:12" x14ac:dyDescent="0.3">
      <c r="A7" t="s">
        <v>22</v>
      </c>
      <c r="B7" t="s">
        <v>40</v>
      </c>
      <c r="D7" t="s">
        <v>504</v>
      </c>
      <c r="E7" t="s">
        <v>28</v>
      </c>
      <c r="F7" t="s">
        <v>61</v>
      </c>
      <c r="G7">
        <v>206314000000</v>
      </c>
      <c r="H7">
        <v>58300</v>
      </c>
      <c r="I7" s="4">
        <v>43512</v>
      </c>
      <c r="J7">
        <f>IF(Table4[[#This Row],[income_class]]="Renewal",Table4[[#This Row],[Amount]],0)</f>
        <v>0</v>
      </c>
      <c r="K7">
        <f>IF(Table4[[#This Row],[income_class]]="New",Table4[[#This Row],[Amount]],0)</f>
        <v>58300</v>
      </c>
      <c r="L7">
        <f>IF(Table4[[#This Row],[income_class]]="Cross sell",Table4[[#This Row],[Amount]],0)</f>
        <v>0</v>
      </c>
    </row>
    <row r="8" spans="1:12" x14ac:dyDescent="0.3">
      <c r="A8" t="s">
        <v>22</v>
      </c>
      <c r="B8" t="s">
        <v>57</v>
      </c>
      <c r="C8">
        <v>1</v>
      </c>
      <c r="D8" t="s">
        <v>21</v>
      </c>
      <c r="E8" t="s">
        <v>58</v>
      </c>
      <c r="F8" t="s">
        <v>17</v>
      </c>
      <c r="G8" t="s">
        <v>60</v>
      </c>
      <c r="H8">
        <v>12019</v>
      </c>
      <c r="I8" s="4">
        <v>43466</v>
      </c>
      <c r="J8">
        <f>IF(Table4[[#This Row],[income_class]]="Renewal",Table4[[#This Row],[Amount]],0)</f>
        <v>0</v>
      </c>
      <c r="K8">
        <f>IF(Table4[[#This Row],[income_class]]="New",Table4[[#This Row],[Amount]],0)</f>
        <v>0</v>
      </c>
      <c r="L8">
        <f>IF(Table4[[#This Row],[income_class]]="Cross sell",Table4[[#This Row],[Amount]],0)</f>
        <v>12019</v>
      </c>
    </row>
    <row r="9" spans="1:12" x14ac:dyDescent="0.3">
      <c r="A9" t="s">
        <v>22</v>
      </c>
      <c r="B9" t="s">
        <v>57</v>
      </c>
      <c r="C9">
        <v>1</v>
      </c>
      <c r="D9" t="s">
        <v>21</v>
      </c>
      <c r="E9" t="s">
        <v>58</v>
      </c>
      <c r="F9" t="s">
        <v>36</v>
      </c>
      <c r="G9" t="s">
        <v>127</v>
      </c>
      <c r="H9">
        <v>30048</v>
      </c>
      <c r="I9" s="4">
        <v>43466</v>
      </c>
      <c r="J9">
        <f>IF(Table4[[#This Row],[income_class]]="Renewal",Table4[[#This Row],[Amount]],0)</f>
        <v>0</v>
      </c>
      <c r="K9">
        <f>IF(Table4[[#This Row],[income_class]]="New",Table4[[#This Row],[Amount]],0)</f>
        <v>0</v>
      </c>
      <c r="L9">
        <f>IF(Table4[[#This Row],[income_class]]="Cross sell",Table4[[#This Row],[Amount]],0)</f>
        <v>30048</v>
      </c>
    </row>
    <row r="10" spans="1:12" x14ac:dyDescent="0.3">
      <c r="A10" t="s">
        <v>22</v>
      </c>
      <c r="B10" t="s">
        <v>57</v>
      </c>
      <c r="D10" t="s">
        <v>503</v>
      </c>
      <c r="E10" t="s">
        <v>23</v>
      </c>
      <c r="F10" t="s">
        <v>84</v>
      </c>
      <c r="G10">
        <v>3.1242015891005998E+18</v>
      </c>
      <c r="H10">
        <v>14394</v>
      </c>
      <c r="I10" s="4">
        <v>43467</v>
      </c>
      <c r="J10">
        <f>IF(Table4[[#This Row],[income_class]]="Renewal",Table4[[#This Row],[Amount]],0)</f>
        <v>14394</v>
      </c>
      <c r="K10">
        <f>IF(Table4[[#This Row],[income_class]]="New",Table4[[#This Row],[Amount]],0)</f>
        <v>0</v>
      </c>
      <c r="L10">
        <f>IF(Table4[[#This Row],[income_class]]="Cross sell",Table4[[#This Row],[Amount]],0)</f>
        <v>0</v>
      </c>
    </row>
    <row r="11" spans="1:12" x14ac:dyDescent="0.3">
      <c r="A11" t="s">
        <v>22</v>
      </c>
      <c r="B11" t="s">
        <v>40</v>
      </c>
      <c r="D11" t="s">
        <v>505</v>
      </c>
      <c r="F11" t="s">
        <v>130</v>
      </c>
      <c r="G11" t="s">
        <v>430</v>
      </c>
      <c r="H11">
        <v>32392</v>
      </c>
      <c r="I11" s="4">
        <v>43595</v>
      </c>
      <c r="J11">
        <f>IF(Table4[[#This Row],[income_class]]="Renewal",Table4[[#This Row],[Amount]],0)</f>
        <v>0</v>
      </c>
      <c r="K11">
        <f>IF(Table4[[#This Row],[income_class]]="New",Table4[[#This Row],[Amount]],0)</f>
        <v>0</v>
      </c>
      <c r="L11">
        <f>IF(Table4[[#This Row],[income_class]]="Cross sell",Table4[[#This Row],[Amount]],0)</f>
        <v>0</v>
      </c>
    </row>
    <row r="12" spans="1:12" x14ac:dyDescent="0.3">
      <c r="A12" t="s">
        <v>22</v>
      </c>
      <c r="B12" t="s">
        <v>35</v>
      </c>
      <c r="C12">
        <v>13</v>
      </c>
      <c r="D12" t="s">
        <v>500</v>
      </c>
      <c r="E12" t="s">
        <v>58</v>
      </c>
      <c r="F12" t="s">
        <v>78</v>
      </c>
      <c r="G12" t="s">
        <v>265</v>
      </c>
      <c r="H12">
        <v>162500</v>
      </c>
      <c r="I12" s="4">
        <v>43560</v>
      </c>
      <c r="J12">
        <f>IF(Table4[[#This Row],[income_class]]="Renewal",Table4[[#This Row],[Amount]],0)</f>
        <v>0</v>
      </c>
      <c r="K12">
        <f>IF(Table4[[#This Row],[income_class]]="New",Table4[[#This Row],[Amount]],0)</f>
        <v>0</v>
      </c>
      <c r="L12">
        <f>IF(Table4[[#This Row],[income_class]]="Cross sell",Table4[[#This Row],[Amount]],0)</f>
        <v>162500</v>
      </c>
    </row>
    <row r="13" spans="1:12" x14ac:dyDescent="0.3">
      <c r="A13" t="s">
        <v>22</v>
      </c>
      <c r="B13" t="s">
        <v>35</v>
      </c>
      <c r="C13">
        <v>13</v>
      </c>
      <c r="D13" t="s">
        <v>500</v>
      </c>
      <c r="E13" t="s">
        <v>58</v>
      </c>
      <c r="F13" t="s">
        <v>78</v>
      </c>
      <c r="G13" t="s">
        <v>266</v>
      </c>
      <c r="H13">
        <v>250000</v>
      </c>
      <c r="I13" s="4">
        <v>43573</v>
      </c>
      <c r="J13">
        <f>IF(Table4[[#This Row],[income_class]]="Renewal",Table4[[#This Row],[Amount]],0)</f>
        <v>0</v>
      </c>
      <c r="K13">
        <f>IF(Table4[[#This Row],[income_class]]="New",Table4[[#This Row],[Amount]],0)</f>
        <v>0</v>
      </c>
      <c r="L13">
        <f>IF(Table4[[#This Row],[income_class]]="Cross sell",Table4[[#This Row],[Amount]],0)</f>
        <v>250000</v>
      </c>
    </row>
    <row r="14" spans="1:12" x14ac:dyDescent="0.3">
      <c r="A14" t="s">
        <v>22</v>
      </c>
      <c r="B14" t="s">
        <v>57</v>
      </c>
      <c r="C14">
        <v>1</v>
      </c>
      <c r="D14" t="s">
        <v>21</v>
      </c>
      <c r="E14" t="s">
        <v>58</v>
      </c>
      <c r="F14" t="s">
        <v>61</v>
      </c>
      <c r="G14">
        <v>2280082714</v>
      </c>
      <c r="H14">
        <v>2646</v>
      </c>
      <c r="I14" s="4">
        <v>43535</v>
      </c>
      <c r="J14">
        <f>IF(Table4[[#This Row],[income_class]]="Renewal",Table4[[#This Row],[Amount]],0)</f>
        <v>0</v>
      </c>
      <c r="K14">
        <f>IF(Table4[[#This Row],[income_class]]="New",Table4[[#This Row],[Amount]],0)</f>
        <v>0</v>
      </c>
      <c r="L14">
        <f>IF(Table4[[#This Row],[income_class]]="Cross sell",Table4[[#This Row],[Amount]],0)</f>
        <v>2646</v>
      </c>
    </row>
    <row r="15" spans="1:12" x14ac:dyDescent="0.3">
      <c r="A15" t="s">
        <v>22</v>
      </c>
      <c r="B15" t="s">
        <v>57</v>
      </c>
      <c r="D15" t="s">
        <v>503</v>
      </c>
      <c r="F15" t="s">
        <v>49</v>
      </c>
      <c r="G15">
        <v>8502066</v>
      </c>
      <c r="H15">
        <v>18150</v>
      </c>
      <c r="I15" s="4">
        <v>43468</v>
      </c>
      <c r="J15">
        <f>IF(Table4[[#This Row],[income_class]]="Renewal",Table4[[#This Row],[Amount]],0)</f>
        <v>0</v>
      </c>
      <c r="K15">
        <f>IF(Table4[[#This Row],[income_class]]="New",Table4[[#This Row],[Amount]],0)</f>
        <v>0</v>
      </c>
      <c r="L15">
        <f>IF(Table4[[#This Row],[income_class]]="Cross sell",Table4[[#This Row],[Amount]],0)</f>
        <v>0</v>
      </c>
    </row>
    <row r="16" spans="1:12" x14ac:dyDescent="0.3">
      <c r="A16" t="s">
        <v>22</v>
      </c>
      <c r="B16" t="s">
        <v>35</v>
      </c>
      <c r="C16">
        <v>2</v>
      </c>
      <c r="D16" t="s">
        <v>27</v>
      </c>
      <c r="E16" t="s">
        <v>58</v>
      </c>
      <c r="F16" t="s">
        <v>76</v>
      </c>
      <c r="G16" t="s">
        <v>230</v>
      </c>
      <c r="H16">
        <v>60025</v>
      </c>
      <c r="I16" s="4">
        <v>43577</v>
      </c>
      <c r="J16">
        <f>IF(Table4[[#This Row],[income_class]]="Renewal",Table4[[#This Row],[Amount]],0)</f>
        <v>0</v>
      </c>
      <c r="K16">
        <f>IF(Table4[[#This Row],[income_class]]="New",Table4[[#This Row],[Amount]],0)</f>
        <v>0</v>
      </c>
      <c r="L16">
        <f>IF(Table4[[#This Row],[income_class]]="Cross sell",Table4[[#This Row],[Amount]],0)</f>
        <v>60025</v>
      </c>
    </row>
    <row r="17" spans="1:12" x14ac:dyDescent="0.3">
      <c r="A17" t="s">
        <v>22</v>
      </c>
      <c r="B17" t="s">
        <v>33</v>
      </c>
      <c r="C17">
        <v>3</v>
      </c>
      <c r="D17" t="s">
        <v>56</v>
      </c>
      <c r="E17" t="s">
        <v>58</v>
      </c>
      <c r="F17" t="s">
        <v>51</v>
      </c>
      <c r="G17">
        <v>9.9000044190299996E+19</v>
      </c>
      <c r="H17">
        <v>134736</v>
      </c>
      <c r="I17" s="4">
        <v>43580</v>
      </c>
      <c r="J17">
        <f>IF(Table4[[#This Row],[income_class]]="Renewal",Table4[[#This Row],[Amount]],0)</f>
        <v>0</v>
      </c>
      <c r="K17">
        <f>IF(Table4[[#This Row],[income_class]]="New",Table4[[#This Row],[Amount]],0)</f>
        <v>0</v>
      </c>
      <c r="L17">
        <f>IF(Table4[[#This Row],[income_class]]="Cross sell",Table4[[#This Row],[Amount]],0)</f>
        <v>134736</v>
      </c>
    </row>
    <row r="18" spans="1:12" x14ac:dyDescent="0.3">
      <c r="A18" t="s">
        <v>22</v>
      </c>
      <c r="B18" t="s">
        <v>40</v>
      </c>
      <c r="D18" t="s">
        <v>505</v>
      </c>
      <c r="E18" t="s">
        <v>23</v>
      </c>
      <c r="F18" t="s">
        <v>130</v>
      </c>
      <c r="G18" t="s">
        <v>430</v>
      </c>
      <c r="H18">
        <v>914999</v>
      </c>
      <c r="I18" s="4">
        <v>43466</v>
      </c>
      <c r="J18">
        <f>IF(Table4[[#This Row],[income_class]]="Renewal",Table4[[#This Row],[Amount]],0)</f>
        <v>914999</v>
      </c>
      <c r="K18">
        <f>IF(Table4[[#This Row],[income_class]]="New",Table4[[#This Row],[Amount]],0)</f>
        <v>0</v>
      </c>
      <c r="L18">
        <f>IF(Table4[[#This Row],[income_class]]="Cross sell",Table4[[#This Row],[Amount]],0)</f>
        <v>0</v>
      </c>
    </row>
    <row r="19" spans="1:12" x14ac:dyDescent="0.3">
      <c r="A19" t="s">
        <v>22</v>
      </c>
      <c r="B19" t="s">
        <v>57</v>
      </c>
      <c r="C19">
        <v>1</v>
      </c>
      <c r="D19" t="s">
        <v>21</v>
      </c>
      <c r="E19" t="s">
        <v>58</v>
      </c>
      <c r="F19" t="s">
        <v>84</v>
      </c>
      <c r="G19">
        <v>3.1142027482102001E+18</v>
      </c>
      <c r="H19">
        <v>2942</v>
      </c>
      <c r="I19" s="4">
        <v>43566</v>
      </c>
      <c r="J19">
        <f>IF(Table4[[#This Row],[income_class]]="Renewal",Table4[[#This Row],[Amount]],0)</f>
        <v>0</v>
      </c>
      <c r="K19">
        <f>IF(Table4[[#This Row],[income_class]]="New",Table4[[#This Row],[Amount]],0)</f>
        <v>0</v>
      </c>
      <c r="L19">
        <f>IF(Table4[[#This Row],[income_class]]="Cross sell",Table4[[#This Row],[Amount]],0)</f>
        <v>2942</v>
      </c>
    </row>
    <row r="20" spans="1:12" x14ac:dyDescent="0.3">
      <c r="A20" t="s">
        <v>22</v>
      </c>
      <c r="B20" t="s">
        <v>57</v>
      </c>
      <c r="C20">
        <v>1</v>
      </c>
      <c r="D20" t="s">
        <v>21</v>
      </c>
      <c r="E20" t="s">
        <v>58</v>
      </c>
      <c r="F20" t="s">
        <v>78</v>
      </c>
      <c r="G20" t="s">
        <v>262</v>
      </c>
      <c r="H20">
        <v>6740</v>
      </c>
      <c r="I20" s="4">
        <v>43528</v>
      </c>
      <c r="J20">
        <f>IF(Table4[[#This Row],[income_class]]="Renewal",Table4[[#This Row],[Amount]],0)</f>
        <v>0</v>
      </c>
      <c r="K20">
        <f>IF(Table4[[#This Row],[income_class]]="New",Table4[[#This Row],[Amount]],0)</f>
        <v>0</v>
      </c>
      <c r="L20">
        <f>IF(Table4[[#This Row],[income_class]]="Cross sell",Table4[[#This Row],[Amount]],0)</f>
        <v>6740</v>
      </c>
    </row>
    <row r="21" spans="1:12" x14ac:dyDescent="0.3">
      <c r="A21" t="s">
        <v>22</v>
      </c>
      <c r="B21" t="s">
        <v>57</v>
      </c>
      <c r="D21" t="s">
        <v>503</v>
      </c>
      <c r="E21" t="s">
        <v>23</v>
      </c>
      <c r="F21" t="s">
        <v>78</v>
      </c>
      <c r="G21" t="s">
        <v>261</v>
      </c>
      <c r="H21">
        <v>6740</v>
      </c>
      <c r="I21" s="4">
        <v>43513</v>
      </c>
      <c r="J21">
        <f>IF(Table4[[#This Row],[income_class]]="Renewal",Table4[[#This Row],[Amount]],0)</f>
        <v>6740</v>
      </c>
      <c r="K21">
        <f>IF(Table4[[#This Row],[income_class]]="New",Table4[[#This Row],[Amount]],0)</f>
        <v>0</v>
      </c>
      <c r="L21">
        <f>IF(Table4[[#This Row],[income_class]]="Cross sell",Table4[[#This Row],[Amount]],0)</f>
        <v>0</v>
      </c>
    </row>
    <row r="22" spans="1:12" x14ac:dyDescent="0.3">
      <c r="A22" t="s">
        <v>22</v>
      </c>
      <c r="B22" t="s">
        <v>35</v>
      </c>
      <c r="C22">
        <v>3</v>
      </c>
      <c r="D22" t="s">
        <v>56</v>
      </c>
      <c r="E22" t="s">
        <v>58</v>
      </c>
      <c r="F22" t="s">
        <v>103</v>
      </c>
      <c r="G22">
        <v>41045707</v>
      </c>
      <c r="H22">
        <v>74250</v>
      </c>
      <c r="I22" s="4">
        <v>43556</v>
      </c>
      <c r="J22">
        <f>IF(Table4[[#This Row],[income_class]]="Renewal",Table4[[#This Row],[Amount]],0)</f>
        <v>0</v>
      </c>
      <c r="K22">
        <f>IF(Table4[[#This Row],[income_class]]="New",Table4[[#This Row],[Amount]],0)</f>
        <v>0</v>
      </c>
      <c r="L22">
        <f>IF(Table4[[#This Row],[income_class]]="Cross sell",Table4[[#This Row],[Amount]],0)</f>
        <v>74250</v>
      </c>
    </row>
    <row r="23" spans="1:12" x14ac:dyDescent="0.3">
      <c r="A23" t="s">
        <v>22</v>
      </c>
      <c r="B23" t="s">
        <v>40</v>
      </c>
      <c r="D23" t="s">
        <v>505</v>
      </c>
      <c r="F23" t="s">
        <v>130</v>
      </c>
      <c r="G23" t="s">
        <v>431</v>
      </c>
      <c r="H23">
        <v>1614</v>
      </c>
      <c r="I23" s="4">
        <v>43535</v>
      </c>
      <c r="J23">
        <f>IF(Table4[[#This Row],[income_class]]="Renewal",Table4[[#This Row],[Amount]],0)</f>
        <v>0</v>
      </c>
      <c r="K23">
        <f>IF(Table4[[#This Row],[income_class]]="New",Table4[[#This Row],[Amount]],0)</f>
        <v>0</v>
      </c>
      <c r="L23">
        <f>IF(Table4[[#This Row],[income_class]]="Cross sell",Table4[[#This Row],[Amount]],0)</f>
        <v>0</v>
      </c>
    </row>
    <row r="24" spans="1:12" x14ac:dyDescent="0.3">
      <c r="A24" t="s">
        <v>22</v>
      </c>
      <c r="B24" t="s">
        <v>20</v>
      </c>
      <c r="C24">
        <v>13</v>
      </c>
      <c r="D24" t="s">
        <v>500</v>
      </c>
      <c r="E24" t="s">
        <v>58</v>
      </c>
      <c r="F24" t="s">
        <v>84</v>
      </c>
      <c r="G24" t="s">
        <v>362</v>
      </c>
      <c r="H24">
        <v>11540</v>
      </c>
      <c r="I24" s="4">
        <v>43494</v>
      </c>
      <c r="J24">
        <f>IF(Table4[[#This Row],[income_class]]="Renewal",Table4[[#This Row],[Amount]],0)</f>
        <v>0</v>
      </c>
      <c r="K24">
        <f>IF(Table4[[#This Row],[income_class]]="New",Table4[[#This Row],[Amount]],0)</f>
        <v>0</v>
      </c>
      <c r="L24">
        <f>IF(Table4[[#This Row],[income_class]]="Cross sell",Table4[[#This Row],[Amount]],0)</f>
        <v>11540</v>
      </c>
    </row>
    <row r="25" spans="1:12" x14ac:dyDescent="0.3">
      <c r="A25" t="s">
        <v>22</v>
      </c>
      <c r="B25" t="s">
        <v>57</v>
      </c>
      <c r="D25" t="s">
        <v>503</v>
      </c>
      <c r="F25" t="s">
        <v>130</v>
      </c>
      <c r="G25" t="s">
        <v>452</v>
      </c>
      <c r="H25">
        <v>2140</v>
      </c>
      <c r="I25" s="4">
        <v>43495</v>
      </c>
      <c r="J25">
        <f>IF(Table4[[#This Row],[income_class]]="Renewal",Table4[[#This Row],[Amount]],0)</f>
        <v>0</v>
      </c>
      <c r="K25">
        <f>IF(Table4[[#This Row],[income_class]]="New",Table4[[#This Row],[Amount]],0)</f>
        <v>0</v>
      </c>
      <c r="L25">
        <f>IF(Table4[[#This Row],[income_class]]="Cross sell",Table4[[#This Row],[Amount]],0)</f>
        <v>0</v>
      </c>
    </row>
    <row r="26" spans="1:12" x14ac:dyDescent="0.3">
      <c r="A26" t="s">
        <v>22</v>
      </c>
      <c r="B26" t="s">
        <v>57</v>
      </c>
      <c r="D26" t="s">
        <v>503</v>
      </c>
      <c r="E26" t="s">
        <v>23</v>
      </c>
      <c r="F26" t="s">
        <v>49</v>
      </c>
      <c r="G26" t="s">
        <v>140</v>
      </c>
      <c r="H26">
        <v>45375</v>
      </c>
      <c r="I26" s="4">
        <v>43525</v>
      </c>
      <c r="J26">
        <f>IF(Table4[[#This Row],[income_class]]="Renewal",Table4[[#This Row],[Amount]],0)</f>
        <v>45375</v>
      </c>
      <c r="K26">
        <f>IF(Table4[[#This Row],[income_class]]="New",Table4[[#This Row],[Amount]],0)</f>
        <v>0</v>
      </c>
      <c r="L26">
        <f>IF(Table4[[#This Row],[income_class]]="Cross sell",Table4[[#This Row],[Amount]],0)</f>
        <v>0</v>
      </c>
    </row>
    <row r="27" spans="1:12" x14ac:dyDescent="0.3">
      <c r="A27" t="s">
        <v>22</v>
      </c>
      <c r="B27" t="s">
        <v>57</v>
      </c>
      <c r="C27">
        <v>1</v>
      </c>
      <c r="D27" t="s">
        <v>21</v>
      </c>
      <c r="E27" t="s">
        <v>58</v>
      </c>
      <c r="F27" t="s">
        <v>78</v>
      </c>
      <c r="G27">
        <v>32119154</v>
      </c>
      <c r="H27">
        <v>11593</v>
      </c>
      <c r="I27" s="4">
        <v>43556</v>
      </c>
      <c r="J27">
        <f>IF(Table4[[#This Row],[income_class]]="Renewal",Table4[[#This Row],[Amount]],0)</f>
        <v>0</v>
      </c>
      <c r="K27">
        <f>IF(Table4[[#This Row],[income_class]]="New",Table4[[#This Row],[Amount]],0)</f>
        <v>0</v>
      </c>
      <c r="L27">
        <f>IF(Table4[[#This Row],[income_class]]="Cross sell",Table4[[#This Row],[Amount]],0)</f>
        <v>11593</v>
      </c>
    </row>
    <row r="28" spans="1:12" x14ac:dyDescent="0.3">
      <c r="A28" t="s">
        <v>22</v>
      </c>
      <c r="B28" t="s">
        <v>40</v>
      </c>
      <c r="D28" t="s">
        <v>505</v>
      </c>
      <c r="F28" t="s">
        <v>130</v>
      </c>
      <c r="G28" t="s">
        <v>430</v>
      </c>
      <c r="H28">
        <v>46995</v>
      </c>
      <c r="I28" s="4">
        <v>43494</v>
      </c>
      <c r="J28">
        <f>IF(Table4[[#This Row],[income_class]]="Renewal",Table4[[#This Row],[Amount]],0)</f>
        <v>0</v>
      </c>
      <c r="K28">
        <f>IF(Table4[[#This Row],[income_class]]="New",Table4[[#This Row],[Amount]],0)</f>
        <v>0</v>
      </c>
      <c r="L28">
        <f>IF(Table4[[#This Row],[income_class]]="Cross sell",Table4[[#This Row],[Amount]],0)</f>
        <v>0</v>
      </c>
    </row>
    <row r="29" spans="1:12" x14ac:dyDescent="0.3">
      <c r="A29" t="s">
        <v>22</v>
      </c>
      <c r="B29" t="s">
        <v>57</v>
      </c>
      <c r="C29">
        <v>1</v>
      </c>
      <c r="D29" t="s">
        <v>21</v>
      </c>
      <c r="E29" t="s">
        <v>58</v>
      </c>
      <c r="F29" t="s">
        <v>78</v>
      </c>
      <c r="G29" t="s">
        <v>264</v>
      </c>
      <c r="H29">
        <v>529</v>
      </c>
      <c r="I29" s="4">
        <v>43514</v>
      </c>
      <c r="J29">
        <f>IF(Table4[[#This Row],[income_class]]="Renewal",Table4[[#This Row],[Amount]],0)</f>
        <v>0</v>
      </c>
      <c r="K29">
        <f>IF(Table4[[#This Row],[income_class]]="New",Table4[[#This Row],[Amount]],0)</f>
        <v>0</v>
      </c>
      <c r="L29">
        <f>IF(Table4[[#This Row],[income_class]]="Cross sell",Table4[[#This Row],[Amount]],0)</f>
        <v>529</v>
      </c>
    </row>
    <row r="30" spans="1:12" x14ac:dyDescent="0.3">
      <c r="A30" t="s">
        <v>22</v>
      </c>
      <c r="B30" t="s">
        <v>57</v>
      </c>
      <c r="D30" t="s">
        <v>503</v>
      </c>
      <c r="E30" t="s">
        <v>23</v>
      </c>
      <c r="F30" t="s">
        <v>29</v>
      </c>
      <c r="G30" t="s">
        <v>81</v>
      </c>
      <c r="H30">
        <v>18563</v>
      </c>
      <c r="I30" s="4">
        <v>43525</v>
      </c>
      <c r="J30">
        <f>IF(Table4[[#This Row],[income_class]]="Renewal",Table4[[#This Row],[Amount]],0)</f>
        <v>18563</v>
      </c>
      <c r="K30">
        <f>IF(Table4[[#This Row],[income_class]]="New",Table4[[#This Row],[Amount]],0)</f>
        <v>0</v>
      </c>
      <c r="L30">
        <f>IF(Table4[[#This Row],[income_class]]="Cross sell",Table4[[#This Row],[Amount]],0)</f>
        <v>0</v>
      </c>
    </row>
    <row r="31" spans="1:12" x14ac:dyDescent="0.3">
      <c r="A31" t="s">
        <v>22</v>
      </c>
      <c r="B31" t="s">
        <v>40</v>
      </c>
      <c r="D31" t="s">
        <v>505</v>
      </c>
      <c r="F31" t="s">
        <v>130</v>
      </c>
      <c r="G31" t="s">
        <v>430</v>
      </c>
      <c r="H31">
        <v>27435</v>
      </c>
      <c r="I31" s="4">
        <v>43488</v>
      </c>
      <c r="J31">
        <f>IF(Table4[[#This Row],[income_class]]="Renewal",Table4[[#This Row],[Amount]],0)</f>
        <v>0</v>
      </c>
      <c r="K31">
        <f>IF(Table4[[#This Row],[income_class]]="New",Table4[[#This Row],[Amount]],0)</f>
        <v>0</v>
      </c>
      <c r="L31">
        <f>IF(Table4[[#This Row],[income_class]]="Cross sell",Table4[[#This Row],[Amount]],0)</f>
        <v>0</v>
      </c>
    </row>
    <row r="32" spans="1:12" x14ac:dyDescent="0.3">
      <c r="A32" t="s">
        <v>22</v>
      </c>
      <c r="B32" t="s">
        <v>40</v>
      </c>
      <c r="D32" t="s">
        <v>505</v>
      </c>
      <c r="E32" t="s">
        <v>23</v>
      </c>
      <c r="F32" t="s">
        <v>506</v>
      </c>
      <c r="G32" t="s">
        <v>483</v>
      </c>
      <c r="H32">
        <v>25336</v>
      </c>
      <c r="I32" s="4">
        <v>43522</v>
      </c>
      <c r="J32">
        <f>IF(Table4[[#This Row],[income_class]]="Renewal",Table4[[#This Row],[Amount]],0)</f>
        <v>25336</v>
      </c>
      <c r="K32">
        <f>IF(Table4[[#This Row],[income_class]]="New",Table4[[#This Row],[Amount]],0)</f>
        <v>0</v>
      </c>
      <c r="L32">
        <f>IF(Table4[[#This Row],[income_class]]="Cross sell",Table4[[#This Row],[Amount]],0)</f>
        <v>0</v>
      </c>
    </row>
    <row r="33" spans="1:12" x14ac:dyDescent="0.3">
      <c r="A33" t="s">
        <v>22</v>
      </c>
      <c r="B33" t="s">
        <v>40</v>
      </c>
      <c r="D33" t="s">
        <v>505</v>
      </c>
      <c r="F33" t="s">
        <v>506</v>
      </c>
      <c r="G33" t="s">
        <v>484</v>
      </c>
      <c r="H33">
        <v>10772</v>
      </c>
      <c r="I33" s="4">
        <v>43538</v>
      </c>
      <c r="J33">
        <f>IF(Table4[[#This Row],[income_class]]="Renewal",Table4[[#This Row],[Amount]],0)</f>
        <v>0</v>
      </c>
      <c r="K33">
        <f>IF(Table4[[#This Row],[income_class]]="New",Table4[[#This Row],[Amount]],0)</f>
        <v>0</v>
      </c>
      <c r="L33">
        <f>IF(Table4[[#This Row],[income_class]]="Cross sell",Table4[[#This Row],[Amount]],0)</f>
        <v>0</v>
      </c>
    </row>
    <row r="34" spans="1:12" x14ac:dyDescent="0.3">
      <c r="A34" t="s">
        <v>22</v>
      </c>
      <c r="B34" t="s">
        <v>40</v>
      </c>
      <c r="D34" t="s">
        <v>505</v>
      </c>
      <c r="F34" t="s">
        <v>506</v>
      </c>
      <c r="G34" t="s">
        <v>484</v>
      </c>
      <c r="H34">
        <v>9283</v>
      </c>
      <c r="I34" s="4">
        <v>43573</v>
      </c>
      <c r="J34">
        <f>IF(Table4[[#This Row],[income_class]]="Renewal",Table4[[#This Row],[Amount]],0)</f>
        <v>0</v>
      </c>
      <c r="K34">
        <f>IF(Table4[[#This Row],[income_class]]="New",Table4[[#This Row],[Amount]],0)</f>
        <v>0</v>
      </c>
      <c r="L34">
        <f>IF(Table4[[#This Row],[income_class]]="Cross sell",Table4[[#This Row],[Amount]],0)</f>
        <v>0</v>
      </c>
    </row>
    <row r="35" spans="1:12" x14ac:dyDescent="0.3">
      <c r="A35" t="s">
        <v>22</v>
      </c>
      <c r="B35" t="s">
        <v>40</v>
      </c>
      <c r="D35" t="s">
        <v>505</v>
      </c>
      <c r="F35" t="s">
        <v>506</v>
      </c>
      <c r="G35" t="s">
        <v>484</v>
      </c>
      <c r="H35">
        <v>6903</v>
      </c>
      <c r="I35" s="4">
        <v>43615</v>
      </c>
      <c r="J35">
        <f>IF(Table4[[#This Row],[income_class]]="Renewal",Table4[[#This Row],[Amount]],0)</f>
        <v>0</v>
      </c>
      <c r="K35">
        <f>IF(Table4[[#This Row],[income_class]]="New",Table4[[#This Row],[Amount]],0)</f>
        <v>0</v>
      </c>
      <c r="L35">
        <f>IF(Table4[[#This Row],[income_class]]="Cross sell",Table4[[#This Row],[Amount]],0)</f>
        <v>0</v>
      </c>
    </row>
    <row r="36" spans="1:12" x14ac:dyDescent="0.3">
      <c r="A36" t="s">
        <v>22</v>
      </c>
      <c r="B36" t="s">
        <v>33</v>
      </c>
      <c r="D36" t="s">
        <v>500</v>
      </c>
      <c r="E36" t="s">
        <v>23</v>
      </c>
      <c r="F36" t="s">
        <v>84</v>
      </c>
      <c r="G36" t="s">
        <v>383</v>
      </c>
      <c r="H36">
        <v>90663</v>
      </c>
      <c r="I36" s="4">
        <v>43556</v>
      </c>
      <c r="J36">
        <f>IF(Table4[[#This Row],[income_class]]="Renewal",Table4[[#This Row],[Amount]],0)</f>
        <v>90663</v>
      </c>
      <c r="K36">
        <f>IF(Table4[[#This Row],[income_class]]="New",Table4[[#This Row],[Amount]],0)</f>
        <v>0</v>
      </c>
      <c r="L36">
        <f>IF(Table4[[#This Row],[income_class]]="Cross sell",Table4[[#This Row],[Amount]],0)</f>
        <v>0</v>
      </c>
    </row>
    <row r="37" spans="1:12" x14ac:dyDescent="0.3">
      <c r="A37" t="s">
        <v>22</v>
      </c>
      <c r="B37" t="s">
        <v>40</v>
      </c>
      <c r="D37" t="s">
        <v>505</v>
      </c>
      <c r="E37" t="s">
        <v>23</v>
      </c>
      <c r="F37" t="s">
        <v>103</v>
      </c>
      <c r="G37" t="s">
        <v>474</v>
      </c>
      <c r="H37">
        <v>156000</v>
      </c>
      <c r="I37" s="4">
        <v>43469</v>
      </c>
      <c r="J37">
        <f>IF(Table4[[#This Row],[income_class]]="Renewal",Table4[[#This Row],[Amount]],0)</f>
        <v>156000</v>
      </c>
      <c r="K37">
        <f>IF(Table4[[#This Row],[income_class]]="New",Table4[[#This Row],[Amount]],0)</f>
        <v>0</v>
      </c>
      <c r="L37">
        <f>IF(Table4[[#This Row],[income_class]]="Cross sell",Table4[[#This Row],[Amount]],0)</f>
        <v>0</v>
      </c>
    </row>
    <row r="38" spans="1:12" x14ac:dyDescent="0.3">
      <c r="A38" t="s">
        <v>22</v>
      </c>
      <c r="B38" t="s">
        <v>57</v>
      </c>
      <c r="C38">
        <v>1</v>
      </c>
      <c r="D38" t="s">
        <v>21</v>
      </c>
      <c r="E38" t="s">
        <v>58</v>
      </c>
      <c r="F38" t="s">
        <v>110</v>
      </c>
      <c r="G38" t="s">
        <v>479</v>
      </c>
      <c r="H38">
        <v>21157</v>
      </c>
      <c r="I38" s="4">
        <v>43466</v>
      </c>
      <c r="J38">
        <f>IF(Table4[[#This Row],[income_class]]="Renewal",Table4[[#This Row],[Amount]],0)</f>
        <v>0</v>
      </c>
      <c r="K38">
        <f>IF(Table4[[#This Row],[income_class]]="New",Table4[[#This Row],[Amount]],0)</f>
        <v>0</v>
      </c>
      <c r="L38">
        <f>IF(Table4[[#This Row],[income_class]]="Cross sell",Table4[[#This Row],[Amount]],0)</f>
        <v>21157</v>
      </c>
    </row>
    <row r="39" spans="1:12" x14ac:dyDescent="0.3">
      <c r="A39" t="s">
        <v>22</v>
      </c>
      <c r="B39" t="s">
        <v>57</v>
      </c>
      <c r="C39">
        <v>1</v>
      </c>
      <c r="D39" t="s">
        <v>21</v>
      </c>
      <c r="E39" t="s">
        <v>58</v>
      </c>
      <c r="F39" t="s">
        <v>36</v>
      </c>
      <c r="G39" t="s">
        <v>126</v>
      </c>
      <c r="H39">
        <v>77787</v>
      </c>
      <c r="I39" s="4">
        <v>43466</v>
      </c>
      <c r="J39">
        <f>IF(Table4[[#This Row],[income_class]]="Renewal",Table4[[#This Row],[Amount]],0)</f>
        <v>0</v>
      </c>
      <c r="K39">
        <f>IF(Table4[[#This Row],[income_class]]="New",Table4[[#This Row],[Amount]],0)</f>
        <v>0</v>
      </c>
      <c r="L39">
        <f>IF(Table4[[#This Row],[income_class]]="Cross sell",Table4[[#This Row],[Amount]],0)</f>
        <v>77787</v>
      </c>
    </row>
    <row r="40" spans="1:12" x14ac:dyDescent="0.3">
      <c r="A40" t="s">
        <v>22</v>
      </c>
      <c r="B40" t="s">
        <v>57</v>
      </c>
      <c r="C40">
        <v>1</v>
      </c>
      <c r="D40" t="s">
        <v>21</v>
      </c>
      <c r="E40" t="s">
        <v>58</v>
      </c>
      <c r="F40" t="s">
        <v>78</v>
      </c>
      <c r="G40" t="s">
        <v>263</v>
      </c>
      <c r="H40">
        <v>8468</v>
      </c>
      <c r="I40" s="4">
        <v>43514</v>
      </c>
      <c r="J40">
        <f>IF(Table4[[#This Row],[income_class]]="Renewal",Table4[[#This Row],[Amount]],0)</f>
        <v>0</v>
      </c>
      <c r="K40">
        <f>IF(Table4[[#This Row],[income_class]]="New",Table4[[#This Row],[Amount]],0)</f>
        <v>0</v>
      </c>
      <c r="L40">
        <f>IF(Table4[[#This Row],[income_class]]="Cross sell",Table4[[#This Row],[Amount]],0)</f>
        <v>8468</v>
      </c>
    </row>
    <row r="41" spans="1:12" x14ac:dyDescent="0.3">
      <c r="A41" t="s">
        <v>22</v>
      </c>
      <c r="B41" t="s">
        <v>40</v>
      </c>
      <c r="D41" t="s">
        <v>505</v>
      </c>
      <c r="E41" t="s">
        <v>23</v>
      </c>
      <c r="F41" t="s">
        <v>17</v>
      </c>
      <c r="G41" t="s">
        <v>37</v>
      </c>
      <c r="H41">
        <v>1825</v>
      </c>
      <c r="I41" s="4">
        <v>43497</v>
      </c>
      <c r="J41">
        <f>IF(Table4[[#This Row],[income_class]]="Renewal",Table4[[#This Row],[Amount]],0)</f>
        <v>1825</v>
      </c>
      <c r="K41">
        <f>IF(Table4[[#This Row],[income_class]]="New",Table4[[#This Row],[Amount]],0)</f>
        <v>0</v>
      </c>
      <c r="L41">
        <f>IF(Table4[[#This Row],[income_class]]="Cross sell",Table4[[#This Row],[Amount]],0)</f>
        <v>0</v>
      </c>
    </row>
    <row r="42" spans="1:12" x14ac:dyDescent="0.3">
      <c r="A42" t="s">
        <v>22</v>
      </c>
      <c r="B42" t="s">
        <v>40</v>
      </c>
      <c r="D42" t="s">
        <v>505</v>
      </c>
      <c r="E42" t="s">
        <v>23</v>
      </c>
      <c r="F42" t="s">
        <v>506</v>
      </c>
      <c r="G42" t="s">
        <v>484</v>
      </c>
      <c r="H42">
        <v>329250</v>
      </c>
      <c r="I42" s="4">
        <v>43524</v>
      </c>
      <c r="J42">
        <f>IF(Table4[[#This Row],[income_class]]="Renewal",Table4[[#This Row],[Amount]],0)</f>
        <v>329250</v>
      </c>
      <c r="K42">
        <f>IF(Table4[[#This Row],[income_class]]="New",Table4[[#This Row],[Amount]],0)</f>
        <v>0</v>
      </c>
      <c r="L42">
        <f>IF(Table4[[#This Row],[income_class]]="Cross sell",Table4[[#This Row],[Amount]],0)</f>
        <v>0</v>
      </c>
    </row>
    <row r="43" spans="1:12" x14ac:dyDescent="0.3">
      <c r="A43" t="s">
        <v>22</v>
      </c>
      <c r="B43" t="s">
        <v>57</v>
      </c>
      <c r="D43" t="s">
        <v>503</v>
      </c>
      <c r="E43" t="s">
        <v>23</v>
      </c>
      <c r="F43" t="s">
        <v>78</v>
      </c>
      <c r="G43">
        <v>304003763</v>
      </c>
      <c r="H43">
        <v>344794</v>
      </c>
      <c r="I43" s="4">
        <v>43556</v>
      </c>
      <c r="J43">
        <f>IF(Table4[[#This Row],[income_class]]="Renewal",Table4[[#This Row],[Amount]],0)</f>
        <v>344794</v>
      </c>
      <c r="K43">
        <f>IF(Table4[[#This Row],[income_class]]="New",Table4[[#This Row],[Amount]],0)</f>
        <v>0</v>
      </c>
      <c r="L43">
        <f>IF(Table4[[#This Row],[income_class]]="Cross sell",Table4[[#This Row],[Amount]],0)</f>
        <v>0</v>
      </c>
    </row>
    <row r="44" spans="1:12" x14ac:dyDescent="0.3">
      <c r="A44" t="s">
        <v>22</v>
      </c>
      <c r="B44" t="s">
        <v>57</v>
      </c>
      <c r="D44" t="s">
        <v>503</v>
      </c>
      <c r="E44" t="s">
        <v>23</v>
      </c>
      <c r="F44" t="s">
        <v>78</v>
      </c>
      <c r="G44" t="s">
        <v>248</v>
      </c>
      <c r="H44">
        <v>37500</v>
      </c>
      <c r="I44" s="4">
        <v>43556</v>
      </c>
      <c r="J44">
        <f>IF(Table4[[#This Row],[income_class]]="Renewal",Table4[[#This Row],[Amount]],0)</f>
        <v>37500</v>
      </c>
      <c r="K44">
        <f>IF(Table4[[#This Row],[income_class]]="New",Table4[[#This Row],[Amount]],0)</f>
        <v>0</v>
      </c>
      <c r="L44">
        <f>IF(Table4[[#This Row],[income_class]]="Cross sell",Table4[[#This Row],[Amount]],0)</f>
        <v>0</v>
      </c>
    </row>
    <row r="45" spans="1:12" x14ac:dyDescent="0.3">
      <c r="A45" t="s">
        <v>22</v>
      </c>
      <c r="B45" t="s">
        <v>40</v>
      </c>
      <c r="D45" t="s">
        <v>505</v>
      </c>
      <c r="E45" t="s">
        <v>23</v>
      </c>
      <c r="F45" t="s">
        <v>130</v>
      </c>
      <c r="G45" t="s">
        <v>431</v>
      </c>
      <c r="H45">
        <v>49789</v>
      </c>
      <c r="I45" s="4">
        <v>43466</v>
      </c>
      <c r="J45">
        <f>IF(Table4[[#This Row],[income_class]]="Renewal",Table4[[#This Row],[Amount]],0)</f>
        <v>49789</v>
      </c>
      <c r="K45">
        <f>IF(Table4[[#This Row],[income_class]]="New",Table4[[#This Row],[Amount]],0)</f>
        <v>0</v>
      </c>
      <c r="L45">
        <f>IF(Table4[[#This Row],[income_class]]="Cross sell",Table4[[#This Row],[Amount]],0)</f>
        <v>0</v>
      </c>
    </row>
    <row r="46" spans="1:12" x14ac:dyDescent="0.3">
      <c r="A46" t="s">
        <v>22</v>
      </c>
      <c r="B46" t="s">
        <v>57</v>
      </c>
      <c r="D46" t="s">
        <v>503</v>
      </c>
      <c r="E46" t="s">
        <v>23</v>
      </c>
      <c r="F46" t="s">
        <v>51</v>
      </c>
      <c r="G46" t="s">
        <v>163</v>
      </c>
      <c r="H46">
        <v>64</v>
      </c>
      <c r="I46" s="4">
        <v>43540</v>
      </c>
      <c r="J46">
        <f>IF(Table4[[#This Row],[income_class]]="Renewal",Table4[[#This Row],[Amount]],0)</f>
        <v>64</v>
      </c>
      <c r="K46">
        <f>IF(Table4[[#This Row],[income_class]]="New",Table4[[#This Row],[Amount]],0)</f>
        <v>0</v>
      </c>
      <c r="L46">
        <f>IF(Table4[[#This Row],[income_class]]="Cross sell",Table4[[#This Row],[Amount]],0)</f>
        <v>0</v>
      </c>
    </row>
    <row r="47" spans="1:12" x14ac:dyDescent="0.3">
      <c r="A47" t="s">
        <v>22</v>
      </c>
      <c r="B47" t="s">
        <v>57</v>
      </c>
      <c r="D47" t="s">
        <v>503</v>
      </c>
      <c r="E47" t="s">
        <v>23</v>
      </c>
      <c r="F47" t="s">
        <v>61</v>
      </c>
      <c r="G47" t="s">
        <v>211</v>
      </c>
      <c r="H47">
        <v>6250</v>
      </c>
      <c r="I47" s="4">
        <v>43520</v>
      </c>
      <c r="J47">
        <f>IF(Table4[[#This Row],[income_class]]="Renewal",Table4[[#This Row],[Amount]],0)</f>
        <v>6250</v>
      </c>
      <c r="K47">
        <f>IF(Table4[[#This Row],[income_class]]="New",Table4[[#This Row],[Amount]],0)</f>
        <v>0</v>
      </c>
      <c r="L47">
        <f>IF(Table4[[#This Row],[income_class]]="Cross sell",Table4[[#This Row],[Amount]],0)</f>
        <v>0</v>
      </c>
    </row>
    <row r="48" spans="1:12" x14ac:dyDescent="0.3">
      <c r="A48" t="s">
        <v>22</v>
      </c>
      <c r="B48" t="s">
        <v>104</v>
      </c>
      <c r="D48" t="s">
        <v>507</v>
      </c>
      <c r="E48" t="s">
        <v>23</v>
      </c>
      <c r="F48" t="s">
        <v>103</v>
      </c>
      <c r="G48">
        <v>1.31000501801E+19</v>
      </c>
      <c r="H48">
        <v>124875</v>
      </c>
      <c r="I48" s="4">
        <v>43531</v>
      </c>
      <c r="J48">
        <f>IF(Table4[[#This Row],[income_class]]="Renewal",Table4[[#This Row],[Amount]],0)</f>
        <v>124875</v>
      </c>
      <c r="K48">
        <f>IF(Table4[[#This Row],[income_class]]="New",Table4[[#This Row],[Amount]],0)</f>
        <v>0</v>
      </c>
      <c r="L48">
        <f>IF(Table4[[#This Row],[income_class]]="Cross sell",Table4[[#This Row],[Amount]],0)</f>
        <v>0</v>
      </c>
    </row>
    <row r="49" spans="1:12" x14ac:dyDescent="0.3">
      <c r="A49" t="s">
        <v>22</v>
      </c>
      <c r="B49" t="s">
        <v>35</v>
      </c>
      <c r="C49">
        <v>3</v>
      </c>
      <c r="D49" t="s">
        <v>56</v>
      </c>
      <c r="E49" t="s">
        <v>58</v>
      </c>
      <c r="F49" t="s">
        <v>130</v>
      </c>
      <c r="G49">
        <v>43190133</v>
      </c>
      <c r="H49">
        <v>7783</v>
      </c>
      <c r="I49" s="4">
        <v>43627</v>
      </c>
      <c r="J49">
        <f>IF(Table4[[#This Row],[income_class]]="Renewal",Table4[[#This Row],[Amount]],0)</f>
        <v>0</v>
      </c>
      <c r="K49">
        <f>IF(Table4[[#This Row],[income_class]]="New",Table4[[#This Row],[Amount]],0)</f>
        <v>0</v>
      </c>
      <c r="L49">
        <f>IF(Table4[[#This Row],[income_class]]="Cross sell",Table4[[#This Row],[Amount]],0)</f>
        <v>7783</v>
      </c>
    </row>
    <row r="50" spans="1:12" x14ac:dyDescent="0.3">
      <c r="A50" t="s">
        <v>22</v>
      </c>
      <c r="B50" t="s">
        <v>35</v>
      </c>
      <c r="C50">
        <v>3</v>
      </c>
      <c r="D50" t="s">
        <v>56</v>
      </c>
      <c r="E50" t="s">
        <v>58</v>
      </c>
      <c r="F50" t="s">
        <v>130</v>
      </c>
      <c r="G50">
        <v>43189992</v>
      </c>
      <c r="H50">
        <v>7835</v>
      </c>
      <c r="I50" s="4">
        <v>43626</v>
      </c>
      <c r="J50">
        <f>IF(Table4[[#This Row],[income_class]]="Renewal",Table4[[#This Row],[Amount]],0)</f>
        <v>0</v>
      </c>
      <c r="K50">
        <f>IF(Table4[[#This Row],[income_class]]="New",Table4[[#This Row],[Amount]],0)</f>
        <v>0</v>
      </c>
      <c r="L50">
        <f>IF(Table4[[#This Row],[income_class]]="Cross sell",Table4[[#This Row],[Amount]],0)</f>
        <v>7835</v>
      </c>
    </row>
    <row r="51" spans="1:12" x14ac:dyDescent="0.3">
      <c r="A51" t="s">
        <v>22</v>
      </c>
      <c r="B51" t="s">
        <v>35</v>
      </c>
      <c r="D51" t="s">
        <v>504</v>
      </c>
      <c r="E51" t="s">
        <v>28</v>
      </c>
      <c r="F51" t="s">
        <v>49</v>
      </c>
      <c r="G51">
        <v>41045400</v>
      </c>
      <c r="H51">
        <v>70125</v>
      </c>
      <c r="I51" s="4">
        <v>43543</v>
      </c>
      <c r="J51">
        <f>IF(Table4[[#This Row],[income_class]]="Renewal",Table4[[#This Row],[Amount]],0)</f>
        <v>0</v>
      </c>
      <c r="K51">
        <f>IF(Table4[[#This Row],[income_class]]="New",Table4[[#This Row],[Amount]],0)</f>
        <v>70125</v>
      </c>
      <c r="L51">
        <f>IF(Table4[[#This Row],[income_class]]="Cross sell",Table4[[#This Row],[Amount]],0)</f>
        <v>0</v>
      </c>
    </row>
    <row r="52" spans="1:12" x14ac:dyDescent="0.3">
      <c r="A52" t="s">
        <v>22</v>
      </c>
      <c r="B52" t="s">
        <v>35</v>
      </c>
      <c r="D52" t="s">
        <v>504</v>
      </c>
      <c r="E52" t="s">
        <v>28</v>
      </c>
      <c r="F52" t="s">
        <v>49</v>
      </c>
      <c r="G52">
        <v>41045403</v>
      </c>
      <c r="H52">
        <v>70125</v>
      </c>
      <c r="I52" s="4">
        <v>43543</v>
      </c>
      <c r="J52">
        <f>IF(Table4[[#This Row],[income_class]]="Renewal",Table4[[#This Row],[Amount]],0)</f>
        <v>0</v>
      </c>
      <c r="K52">
        <f>IF(Table4[[#This Row],[income_class]]="New",Table4[[#This Row],[Amount]],0)</f>
        <v>70125</v>
      </c>
      <c r="L52">
        <f>IF(Table4[[#This Row],[income_class]]="Cross sell",Table4[[#This Row],[Amount]],0)</f>
        <v>0</v>
      </c>
    </row>
    <row r="53" spans="1:12" x14ac:dyDescent="0.3">
      <c r="A53" t="s">
        <v>22</v>
      </c>
      <c r="B53" t="s">
        <v>48</v>
      </c>
      <c r="D53" t="s">
        <v>500</v>
      </c>
      <c r="E53" t="s">
        <v>23</v>
      </c>
      <c r="F53" t="s">
        <v>84</v>
      </c>
      <c r="G53" t="s">
        <v>393</v>
      </c>
      <c r="H53">
        <v>60229</v>
      </c>
      <c r="I53" s="4">
        <v>43556</v>
      </c>
      <c r="J53">
        <f>IF(Table4[[#This Row],[income_class]]="Renewal",Table4[[#This Row],[Amount]],0)</f>
        <v>60229</v>
      </c>
      <c r="K53">
        <f>IF(Table4[[#This Row],[income_class]]="New",Table4[[#This Row],[Amount]],0)</f>
        <v>0</v>
      </c>
      <c r="L53">
        <f>IF(Table4[[#This Row],[income_class]]="Cross sell",Table4[[#This Row],[Amount]],0)</f>
        <v>0</v>
      </c>
    </row>
    <row r="54" spans="1:12" x14ac:dyDescent="0.3">
      <c r="A54" t="s">
        <v>22</v>
      </c>
      <c r="B54" t="s">
        <v>48</v>
      </c>
      <c r="D54" t="s">
        <v>500</v>
      </c>
      <c r="E54" t="s">
        <v>23</v>
      </c>
      <c r="F54" t="s">
        <v>84</v>
      </c>
      <c r="G54" t="s">
        <v>354</v>
      </c>
      <c r="H54">
        <v>98931</v>
      </c>
      <c r="I54" s="4">
        <v>43481</v>
      </c>
      <c r="J54">
        <f>IF(Table4[[#This Row],[income_class]]="Renewal",Table4[[#This Row],[Amount]],0)</f>
        <v>98931</v>
      </c>
      <c r="K54">
        <f>IF(Table4[[#This Row],[income_class]]="New",Table4[[#This Row],[Amount]],0)</f>
        <v>0</v>
      </c>
      <c r="L54">
        <f>IF(Table4[[#This Row],[income_class]]="Cross sell",Table4[[#This Row],[Amount]],0)</f>
        <v>0</v>
      </c>
    </row>
    <row r="55" spans="1:12" x14ac:dyDescent="0.3">
      <c r="A55" t="s">
        <v>22</v>
      </c>
      <c r="B55" t="s">
        <v>57</v>
      </c>
      <c r="C55">
        <v>1</v>
      </c>
      <c r="D55" t="s">
        <v>21</v>
      </c>
      <c r="E55" t="s">
        <v>58</v>
      </c>
      <c r="F55" t="s">
        <v>17</v>
      </c>
      <c r="G55" t="s">
        <v>59</v>
      </c>
      <c r="H55">
        <v>21769</v>
      </c>
      <c r="I55" s="4">
        <v>43466</v>
      </c>
      <c r="J55">
        <f>IF(Table4[[#This Row],[income_class]]="Renewal",Table4[[#This Row],[Amount]],0)</f>
        <v>0</v>
      </c>
      <c r="K55">
        <f>IF(Table4[[#This Row],[income_class]]="New",Table4[[#This Row],[Amount]],0)</f>
        <v>0</v>
      </c>
      <c r="L55">
        <f>IF(Table4[[#This Row],[income_class]]="Cross sell",Table4[[#This Row],[Amount]],0)</f>
        <v>21769</v>
      </c>
    </row>
    <row r="56" spans="1:12" x14ac:dyDescent="0.3">
      <c r="A56" t="s">
        <v>22</v>
      </c>
      <c r="B56" t="s">
        <v>57</v>
      </c>
      <c r="D56" t="s">
        <v>503</v>
      </c>
      <c r="E56" t="s">
        <v>23</v>
      </c>
      <c r="F56" t="s">
        <v>51</v>
      </c>
      <c r="G56" t="s">
        <v>166</v>
      </c>
      <c r="H56">
        <v>65369</v>
      </c>
      <c r="I56" s="4">
        <v>43572</v>
      </c>
      <c r="J56">
        <f>IF(Table4[[#This Row],[income_class]]="Renewal",Table4[[#This Row],[Amount]],0)</f>
        <v>65369</v>
      </c>
      <c r="K56">
        <f>IF(Table4[[#This Row],[income_class]]="New",Table4[[#This Row],[Amount]],0)</f>
        <v>0</v>
      </c>
      <c r="L56">
        <f>IF(Table4[[#This Row],[income_class]]="Cross sell",Table4[[#This Row],[Amount]],0)</f>
        <v>0</v>
      </c>
    </row>
    <row r="57" spans="1:12" x14ac:dyDescent="0.3">
      <c r="A57" t="s">
        <v>22</v>
      </c>
      <c r="B57" t="s">
        <v>57</v>
      </c>
      <c r="D57" t="s">
        <v>503</v>
      </c>
      <c r="E57" t="s">
        <v>23</v>
      </c>
      <c r="F57" t="s">
        <v>41</v>
      </c>
      <c r="G57">
        <v>304003761</v>
      </c>
      <c r="H57">
        <v>5206</v>
      </c>
      <c r="I57" s="4">
        <v>43556</v>
      </c>
      <c r="J57">
        <f>IF(Table4[[#This Row],[income_class]]="Renewal",Table4[[#This Row],[Amount]],0)</f>
        <v>5206</v>
      </c>
      <c r="K57">
        <f>IF(Table4[[#This Row],[income_class]]="New",Table4[[#This Row],[Amount]],0)</f>
        <v>0</v>
      </c>
      <c r="L57">
        <f>IF(Table4[[#This Row],[income_class]]="Cross sell",Table4[[#This Row],[Amount]],0)</f>
        <v>0</v>
      </c>
    </row>
    <row r="58" spans="1:12" x14ac:dyDescent="0.3">
      <c r="A58" t="s">
        <v>22</v>
      </c>
      <c r="B58" t="s">
        <v>57</v>
      </c>
      <c r="D58" t="s">
        <v>503</v>
      </c>
      <c r="E58" t="s">
        <v>23</v>
      </c>
      <c r="F58" t="s">
        <v>79</v>
      </c>
      <c r="G58" t="s">
        <v>309</v>
      </c>
      <c r="H58">
        <v>23750</v>
      </c>
      <c r="I58" s="4">
        <v>43533</v>
      </c>
      <c r="J58">
        <f>IF(Table4[[#This Row],[income_class]]="Renewal",Table4[[#This Row],[Amount]],0)</f>
        <v>23750</v>
      </c>
      <c r="K58">
        <f>IF(Table4[[#This Row],[income_class]]="New",Table4[[#This Row],[Amount]],0)</f>
        <v>0</v>
      </c>
      <c r="L58">
        <f>IF(Table4[[#This Row],[income_class]]="Cross sell",Table4[[#This Row],[Amount]],0)</f>
        <v>0</v>
      </c>
    </row>
    <row r="59" spans="1:12" x14ac:dyDescent="0.3">
      <c r="A59" t="s">
        <v>22</v>
      </c>
      <c r="B59" t="s">
        <v>57</v>
      </c>
      <c r="D59" t="s">
        <v>503</v>
      </c>
      <c r="E59" t="s">
        <v>23</v>
      </c>
      <c r="F59" t="s">
        <v>51</v>
      </c>
      <c r="G59" t="s">
        <v>164</v>
      </c>
      <c r="H59">
        <v>1557</v>
      </c>
      <c r="I59" s="4">
        <v>43571</v>
      </c>
      <c r="J59">
        <f>IF(Table4[[#This Row],[income_class]]="Renewal",Table4[[#This Row],[Amount]],0)</f>
        <v>1557</v>
      </c>
      <c r="K59">
        <f>IF(Table4[[#This Row],[income_class]]="New",Table4[[#This Row],[Amount]],0)</f>
        <v>0</v>
      </c>
      <c r="L59">
        <f>IF(Table4[[#This Row],[income_class]]="Cross sell",Table4[[#This Row],[Amount]],0)</f>
        <v>0</v>
      </c>
    </row>
    <row r="60" spans="1:12" x14ac:dyDescent="0.3">
      <c r="A60" t="s">
        <v>22</v>
      </c>
      <c r="B60" t="s">
        <v>33</v>
      </c>
      <c r="C60">
        <v>13</v>
      </c>
      <c r="D60" t="s">
        <v>500</v>
      </c>
      <c r="E60" t="s">
        <v>58</v>
      </c>
      <c r="F60" t="s">
        <v>84</v>
      </c>
      <c r="G60" t="s">
        <v>380</v>
      </c>
      <c r="H60">
        <v>40960</v>
      </c>
      <c r="I60" s="4">
        <v>43575</v>
      </c>
      <c r="J60">
        <f>IF(Table4[[#This Row],[income_class]]="Renewal",Table4[[#This Row],[Amount]],0)</f>
        <v>0</v>
      </c>
      <c r="K60">
        <f>IF(Table4[[#This Row],[income_class]]="New",Table4[[#This Row],[Amount]],0)</f>
        <v>0</v>
      </c>
      <c r="L60">
        <f>IF(Table4[[#This Row],[income_class]]="Cross sell",Table4[[#This Row],[Amount]],0)</f>
        <v>40960</v>
      </c>
    </row>
    <row r="61" spans="1:12" x14ac:dyDescent="0.3">
      <c r="A61" t="s">
        <v>22</v>
      </c>
      <c r="B61" t="s">
        <v>33</v>
      </c>
      <c r="D61" t="s">
        <v>500</v>
      </c>
      <c r="E61" t="s">
        <v>23</v>
      </c>
      <c r="F61" t="s">
        <v>84</v>
      </c>
      <c r="G61" t="s">
        <v>377</v>
      </c>
      <c r="H61">
        <v>12055</v>
      </c>
      <c r="I61" s="4">
        <v>43510</v>
      </c>
      <c r="J61">
        <f>IF(Table4[[#This Row],[income_class]]="Renewal",Table4[[#This Row],[Amount]],0)</f>
        <v>12055</v>
      </c>
      <c r="K61">
        <f>IF(Table4[[#This Row],[income_class]]="New",Table4[[#This Row],[Amount]],0)</f>
        <v>0</v>
      </c>
      <c r="L61">
        <f>IF(Table4[[#This Row],[income_class]]="Cross sell",Table4[[#This Row],[Amount]],0)</f>
        <v>0</v>
      </c>
    </row>
    <row r="62" spans="1:12" x14ac:dyDescent="0.3">
      <c r="A62" t="s">
        <v>22</v>
      </c>
      <c r="B62" t="s">
        <v>48</v>
      </c>
      <c r="D62" t="s">
        <v>500</v>
      </c>
      <c r="E62" t="s">
        <v>23</v>
      </c>
      <c r="F62" t="s">
        <v>84</v>
      </c>
      <c r="G62" t="s">
        <v>356</v>
      </c>
      <c r="H62">
        <v>131090</v>
      </c>
      <c r="I62" s="4">
        <v>43522</v>
      </c>
      <c r="J62">
        <f>IF(Table4[[#This Row],[income_class]]="Renewal",Table4[[#This Row],[Amount]],0)</f>
        <v>131090</v>
      </c>
      <c r="K62">
        <f>IF(Table4[[#This Row],[income_class]]="New",Table4[[#This Row],[Amount]],0)</f>
        <v>0</v>
      </c>
      <c r="L62">
        <f>IF(Table4[[#This Row],[income_class]]="Cross sell",Table4[[#This Row],[Amount]],0)</f>
        <v>0</v>
      </c>
    </row>
    <row r="63" spans="1:12" x14ac:dyDescent="0.3">
      <c r="A63" t="s">
        <v>22</v>
      </c>
      <c r="B63" t="s">
        <v>33</v>
      </c>
      <c r="D63" t="s">
        <v>500</v>
      </c>
      <c r="E63" t="s">
        <v>23</v>
      </c>
      <c r="F63" t="s">
        <v>84</v>
      </c>
      <c r="G63" t="s">
        <v>378</v>
      </c>
      <c r="H63">
        <v>27069</v>
      </c>
      <c r="I63" s="4">
        <v>43510</v>
      </c>
      <c r="J63">
        <f>IF(Table4[[#This Row],[income_class]]="Renewal",Table4[[#This Row],[Amount]],0)</f>
        <v>27069</v>
      </c>
      <c r="K63">
        <f>IF(Table4[[#This Row],[income_class]]="New",Table4[[#This Row],[Amount]],0)</f>
        <v>0</v>
      </c>
      <c r="L63">
        <f>IF(Table4[[#This Row],[income_class]]="Cross sell",Table4[[#This Row],[Amount]],0)</f>
        <v>0</v>
      </c>
    </row>
    <row r="64" spans="1:12" x14ac:dyDescent="0.3">
      <c r="A64" t="s">
        <v>22</v>
      </c>
      <c r="B64" t="s">
        <v>57</v>
      </c>
      <c r="D64" t="s">
        <v>503</v>
      </c>
      <c r="E64" t="s">
        <v>23</v>
      </c>
      <c r="F64" t="s">
        <v>78</v>
      </c>
      <c r="G64" t="s">
        <v>259</v>
      </c>
      <c r="H64">
        <v>215165</v>
      </c>
      <c r="I64" s="4">
        <v>43556</v>
      </c>
      <c r="J64">
        <f>IF(Table4[[#This Row],[income_class]]="Renewal",Table4[[#This Row],[Amount]],0)</f>
        <v>215165</v>
      </c>
      <c r="K64">
        <f>IF(Table4[[#This Row],[income_class]]="New",Table4[[#This Row],[Amount]],0)</f>
        <v>0</v>
      </c>
      <c r="L64">
        <f>IF(Table4[[#This Row],[income_class]]="Cross sell",Table4[[#This Row],[Amount]],0)</f>
        <v>0</v>
      </c>
    </row>
    <row r="65" spans="1:12" x14ac:dyDescent="0.3">
      <c r="A65" t="s">
        <v>22</v>
      </c>
      <c r="B65" t="s">
        <v>57</v>
      </c>
      <c r="D65" t="s">
        <v>503</v>
      </c>
      <c r="E65" t="s">
        <v>23</v>
      </c>
      <c r="F65" t="s">
        <v>84</v>
      </c>
      <c r="G65" t="s">
        <v>338</v>
      </c>
      <c r="H65">
        <v>870</v>
      </c>
      <c r="I65" s="4">
        <v>43611</v>
      </c>
      <c r="J65">
        <f>IF(Table4[[#This Row],[income_class]]="Renewal",Table4[[#This Row],[Amount]],0)</f>
        <v>870</v>
      </c>
      <c r="K65">
        <f>IF(Table4[[#This Row],[income_class]]="New",Table4[[#This Row],[Amount]],0)</f>
        <v>0</v>
      </c>
      <c r="L65">
        <f>IF(Table4[[#This Row],[income_class]]="Cross sell",Table4[[#This Row],[Amount]],0)</f>
        <v>0</v>
      </c>
    </row>
    <row r="66" spans="1:12" x14ac:dyDescent="0.3">
      <c r="A66" t="s">
        <v>22</v>
      </c>
      <c r="B66" t="s">
        <v>104</v>
      </c>
      <c r="D66" t="s">
        <v>507</v>
      </c>
      <c r="F66" t="s">
        <v>78</v>
      </c>
      <c r="G66">
        <v>2000010048</v>
      </c>
      <c r="H66">
        <v>8174</v>
      </c>
      <c r="I66" s="4">
        <v>43664</v>
      </c>
      <c r="J66">
        <f>IF(Table4[[#This Row],[income_class]]="Renewal",Table4[[#This Row],[Amount]],0)</f>
        <v>0</v>
      </c>
      <c r="K66">
        <f>IF(Table4[[#This Row],[income_class]]="New",Table4[[#This Row],[Amount]],0)</f>
        <v>0</v>
      </c>
      <c r="L66">
        <f>IF(Table4[[#This Row],[income_class]]="Cross sell",Table4[[#This Row],[Amount]],0)</f>
        <v>0</v>
      </c>
    </row>
    <row r="67" spans="1:12" x14ac:dyDescent="0.3">
      <c r="A67" t="s">
        <v>22</v>
      </c>
      <c r="B67" t="s">
        <v>40</v>
      </c>
      <c r="D67" t="s">
        <v>505</v>
      </c>
      <c r="E67" t="s">
        <v>23</v>
      </c>
      <c r="F67" t="s">
        <v>130</v>
      </c>
      <c r="G67" t="s">
        <v>448</v>
      </c>
      <c r="H67">
        <v>22246</v>
      </c>
      <c r="I67" s="4">
        <v>43660</v>
      </c>
      <c r="J67">
        <f>IF(Table4[[#This Row],[income_class]]="Renewal",Table4[[#This Row],[Amount]],0)</f>
        <v>22246</v>
      </c>
      <c r="K67">
        <f>IF(Table4[[#This Row],[income_class]]="New",Table4[[#This Row],[Amount]],0)</f>
        <v>0</v>
      </c>
      <c r="L67">
        <f>IF(Table4[[#This Row],[income_class]]="Cross sell",Table4[[#This Row],[Amount]],0)</f>
        <v>0</v>
      </c>
    </row>
    <row r="68" spans="1:12" x14ac:dyDescent="0.3">
      <c r="A68" t="s">
        <v>22</v>
      </c>
      <c r="B68" t="s">
        <v>35</v>
      </c>
      <c r="D68" t="s">
        <v>504</v>
      </c>
      <c r="E68" t="s">
        <v>28</v>
      </c>
      <c r="F68" t="s">
        <v>84</v>
      </c>
      <c r="G68">
        <v>43187020</v>
      </c>
      <c r="H68">
        <v>7451</v>
      </c>
      <c r="I68" s="4">
        <v>43577</v>
      </c>
      <c r="J68">
        <f>IF(Table4[[#This Row],[income_class]]="Renewal",Table4[[#This Row],[Amount]],0)</f>
        <v>0</v>
      </c>
      <c r="K68">
        <f>IF(Table4[[#This Row],[income_class]]="New",Table4[[#This Row],[Amount]],0)</f>
        <v>7451</v>
      </c>
      <c r="L68">
        <f>IF(Table4[[#This Row],[income_class]]="Cross sell",Table4[[#This Row],[Amount]],0)</f>
        <v>0</v>
      </c>
    </row>
    <row r="69" spans="1:12" x14ac:dyDescent="0.3">
      <c r="A69" t="s">
        <v>22</v>
      </c>
      <c r="B69" t="s">
        <v>40</v>
      </c>
      <c r="D69" t="s">
        <v>505</v>
      </c>
      <c r="F69" t="s">
        <v>506</v>
      </c>
      <c r="G69" t="s">
        <v>484</v>
      </c>
      <c r="H69">
        <v>7110</v>
      </c>
      <c r="I69" s="4">
        <v>43675</v>
      </c>
      <c r="J69">
        <f>IF(Table4[[#This Row],[income_class]]="Renewal",Table4[[#This Row],[Amount]],0)</f>
        <v>0</v>
      </c>
      <c r="K69">
        <f>IF(Table4[[#This Row],[income_class]]="New",Table4[[#This Row],[Amount]],0)</f>
        <v>0</v>
      </c>
      <c r="L69">
        <f>IF(Table4[[#This Row],[income_class]]="Cross sell",Table4[[#This Row],[Amount]],0)</f>
        <v>0</v>
      </c>
    </row>
    <row r="70" spans="1:12" x14ac:dyDescent="0.3">
      <c r="A70" t="s">
        <v>22</v>
      </c>
      <c r="B70" t="s">
        <v>57</v>
      </c>
      <c r="D70" t="s">
        <v>503</v>
      </c>
      <c r="E70" t="s">
        <v>23</v>
      </c>
      <c r="F70" t="s">
        <v>84</v>
      </c>
      <c r="G70" t="s">
        <v>333</v>
      </c>
      <c r="H70">
        <v>692</v>
      </c>
      <c r="I70" s="4">
        <v>43600</v>
      </c>
      <c r="J70">
        <f>IF(Table4[[#This Row],[income_class]]="Renewal",Table4[[#This Row],[Amount]],0)</f>
        <v>692</v>
      </c>
      <c r="K70">
        <f>IF(Table4[[#This Row],[income_class]]="New",Table4[[#This Row],[Amount]],0)</f>
        <v>0</v>
      </c>
      <c r="L70">
        <f>IF(Table4[[#This Row],[income_class]]="Cross sell",Table4[[#This Row],[Amount]],0)</f>
        <v>0</v>
      </c>
    </row>
    <row r="71" spans="1:12" x14ac:dyDescent="0.3">
      <c r="A71" t="s">
        <v>22</v>
      </c>
      <c r="B71" t="s">
        <v>104</v>
      </c>
      <c r="D71" t="s">
        <v>507</v>
      </c>
      <c r="E71" t="s">
        <v>23</v>
      </c>
      <c r="F71" t="s">
        <v>84</v>
      </c>
      <c r="G71" t="s">
        <v>340</v>
      </c>
      <c r="H71">
        <v>65051</v>
      </c>
      <c r="I71" s="4">
        <v>43466</v>
      </c>
      <c r="J71">
        <f>IF(Table4[[#This Row],[income_class]]="Renewal",Table4[[#This Row],[Amount]],0)</f>
        <v>65051</v>
      </c>
      <c r="K71">
        <f>IF(Table4[[#This Row],[income_class]]="New",Table4[[#This Row],[Amount]],0)</f>
        <v>0</v>
      </c>
      <c r="L71">
        <f>IF(Table4[[#This Row],[income_class]]="Cross sell",Table4[[#This Row],[Amount]],0)</f>
        <v>0</v>
      </c>
    </row>
    <row r="72" spans="1:12" x14ac:dyDescent="0.3">
      <c r="A72" t="s">
        <v>22</v>
      </c>
      <c r="B72" t="s">
        <v>57</v>
      </c>
      <c r="D72" t="s">
        <v>503</v>
      </c>
      <c r="E72" t="s">
        <v>23</v>
      </c>
      <c r="F72" t="s">
        <v>78</v>
      </c>
      <c r="G72" t="s">
        <v>253</v>
      </c>
      <c r="H72">
        <v>1005</v>
      </c>
      <c r="I72" s="4">
        <v>43586</v>
      </c>
      <c r="J72">
        <f>IF(Table4[[#This Row],[income_class]]="Renewal",Table4[[#This Row],[Amount]],0)</f>
        <v>1005</v>
      </c>
      <c r="K72">
        <f>IF(Table4[[#This Row],[income_class]]="New",Table4[[#This Row],[Amount]],0)</f>
        <v>0</v>
      </c>
      <c r="L72">
        <f>IF(Table4[[#This Row],[income_class]]="Cross sell",Table4[[#This Row],[Amount]],0)</f>
        <v>0</v>
      </c>
    </row>
    <row r="73" spans="1:12" x14ac:dyDescent="0.3">
      <c r="A73" t="s">
        <v>22</v>
      </c>
      <c r="B73" t="s">
        <v>40</v>
      </c>
      <c r="D73" t="s">
        <v>505</v>
      </c>
      <c r="F73" t="s">
        <v>506</v>
      </c>
      <c r="G73" t="s">
        <v>484</v>
      </c>
      <c r="H73">
        <v>6259</v>
      </c>
      <c r="I73" s="4">
        <v>43637</v>
      </c>
      <c r="J73">
        <f>IF(Table4[[#This Row],[income_class]]="Renewal",Table4[[#This Row],[Amount]],0)</f>
        <v>0</v>
      </c>
      <c r="K73">
        <f>IF(Table4[[#This Row],[income_class]]="New",Table4[[#This Row],[Amount]],0)</f>
        <v>0</v>
      </c>
      <c r="L73">
        <f>IF(Table4[[#This Row],[income_class]]="Cross sell",Table4[[#This Row],[Amount]],0)</f>
        <v>0</v>
      </c>
    </row>
    <row r="74" spans="1:12" x14ac:dyDescent="0.3">
      <c r="A74" t="s">
        <v>22</v>
      </c>
      <c r="B74" t="s">
        <v>40</v>
      </c>
      <c r="D74" t="s">
        <v>505</v>
      </c>
      <c r="F74" t="s">
        <v>130</v>
      </c>
      <c r="G74" t="s">
        <v>430</v>
      </c>
      <c r="H74">
        <v>9941</v>
      </c>
      <c r="I74" s="4">
        <v>43656</v>
      </c>
      <c r="J74">
        <f>IF(Table4[[#This Row],[income_class]]="Renewal",Table4[[#This Row],[Amount]],0)</f>
        <v>0</v>
      </c>
      <c r="K74">
        <f>IF(Table4[[#This Row],[income_class]]="New",Table4[[#This Row],[Amount]],0)</f>
        <v>0</v>
      </c>
      <c r="L74">
        <f>IF(Table4[[#This Row],[income_class]]="Cross sell",Table4[[#This Row],[Amount]],0)</f>
        <v>0</v>
      </c>
    </row>
    <row r="75" spans="1:12" x14ac:dyDescent="0.3">
      <c r="A75" t="s">
        <v>22</v>
      </c>
      <c r="B75" t="s">
        <v>57</v>
      </c>
      <c r="C75">
        <v>1</v>
      </c>
      <c r="D75" t="s">
        <v>21</v>
      </c>
      <c r="E75" t="s">
        <v>58</v>
      </c>
      <c r="F75" t="s">
        <v>78</v>
      </c>
      <c r="G75" t="s">
        <v>251</v>
      </c>
      <c r="H75">
        <v>9990</v>
      </c>
      <c r="I75" s="4">
        <v>43608</v>
      </c>
      <c r="J75">
        <f>IF(Table4[[#This Row],[income_class]]="Renewal",Table4[[#This Row],[Amount]],0)</f>
        <v>0</v>
      </c>
      <c r="K75">
        <f>IF(Table4[[#This Row],[income_class]]="New",Table4[[#This Row],[Amount]],0)</f>
        <v>0</v>
      </c>
      <c r="L75">
        <f>IF(Table4[[#This Row],[income_class]]="Cross sell",Table4[[#This Row],[Amount]],0)</f>
        <v>9990</v>
      </c>
    </row>
    <row r="76" spans="1:12" x14ac:dyDescent="0.3">
      <c r="A76" t="s">
        <v>22</v>
      </c>
      <c r="B76" t="s">
        <v>40</v>
      </c>
      <c r="D76" t="s">
        <v>505</v>
      </c>
      <c r="E76" t="s">
        <v>23</v>
      </c>
      <c r="F76" t="s">
        <v>29</v>
      </c>
      <c r="G76" t="s">
        <v>88</v>
      </c>
      <c r="H76">
        <v>74673</v>
      </c>
      <c r="I76" s="4">
        <v>43645</v>
      </c>
      <c r="J76">
        <f>IF(Table4[[#This Row],[income_class]]="Renewal",Table4[[#This Row],[Amount]],0)</f>
        <v>74673</v>
      </c>
      <c r="K76">
        <f>IF(Table4[[#This Row],[income_class]]="New",Table4[[#This Row],[Amount]],0)</f>
        <v>0</v>
      </c>
      <c r="L76">
        <f>IF(Table4[[#This Row],[income_class]]="Cross sell",Table4[[#This Row],[Amount]],0)</f>
        <v>0</v>
      </c>
    </row>
    <row r="77" spans="1:12" x14ac:dyDescent="0.3">
      <c r="A77" t="s">
        <v>22</v>
      </c>
      <c r="B77" t="s">
        <v>57</v>
      </c>
      <c r="D77" t="s">
        <v>503</v>
      </c>
      <c r="E77" t="s">
        <v>23</v>
      </c>
      <c r="F77" t="s">
        <v>51</v>
      </c>
      <c r="G77" t="s">
        <v>165</v>
      </c>
      <c r="H77">
        <v>4362</v>
      </c>
      <c r="I77" s="4">
        <v>43557</v>
      </c>
      <c r="J77">
        <f>IF(Table4[[#This Row],[income_class]]="Renewal",Table4[[#This Row],[Amount]],0)</f>
        <v>4362</v>
      </c>
      <c r="K77">
        <f>IF(Table4[[#This Row],[income_class]]="New",Table4[[#This Row],[Amount]],0)</f>
        <v>0</v>
      </c>
      <c r="L77">
        <f>IF(Table4[[#This Row],[income_class]]="Cross sell",Table4[[#This Row],[Amount]],0)</f>
        <v>0</v>
      </c>
    </row>
    <row r="78" spans="1:12" x14ac:dyDescent="0.3">
      <c r="A78" t="s">
        <v>22</v>
      </c>
      <c r="B78" t="s">
        <v>48</v>
      </c>
      <c r="D78" t="s">
        <v>500</v>
      </c>
      <c r="E78" t="s">
        <v>23</v>
      </c>
      <c r="F78" t="s">
        <v>84</v>
      </c>
      <c r="G78" t="s">
        <v>355</v>
      </c>
      <c r="H78">
        <v>1610</v>
      </c>
      <c r="I78" s="4">
        <v>43510</v>
      </c>
      <c r="J78">
        <f>IF(Table4[[#This Row],[income_class]]="Renewal",Table4[[#This Row],[Amount]],0)</f>
        <v>1610</v>
      </c>
      <c r="K78">
        <f>IF(Table4[[#This Row],[income_class]]="New",Table4[[#This Row],[Amount]],0)</f>
        <v>0</v>
      </c>
      <c r="L78">
        <f>IF(Table4[[#This Row],[income_class]]="Cross sell",Table4[[#This Row],[Amount]],0)</f>
        <v>0</v>
      </c>
    </row>
    <row r="79" spans="1:12" x14ac:dyDescent="0.3">
      <c r="A79" t="s">
        <v>22</v>
      </c>
      <c r="B79" t="s">
        <v>57</v>
      </c>
      <c r="D79" t="s">
        <v>503</v>
      </c>
      <c r="E79" t="s">
        <v>23</v>
      </c>
      <c r="F79" t="s">
        <v>78</v>
      </c>
      <c r="G79">
        <v>3.1142011248201999E+18</v>
      </c>
      <c r="H79">
        <v>20166</v>
      </c>
      <c r="I79" s="4">
        <v>43647</v>
      </c>
      <c r="J79">
        <f>IF(Table4[[#This Row],[income_class]]="Renewal",Table4[[#This Row],[Amount]],0)</f>
        <v>20166</v>
      </c>
      <c r="K79">
        <f>IF(Table4[[#This Row],[income_class]]="New",Table4[[#This Row],[Amount]],0)</f>
        <v>0</v>
      </c>
      <c r="L79">
        <f>IF(Table4[[#This Row],[income_class]]="Cross sell",Table4[[#This Row],[Amount]],0)</f>
        <v>0</v>
      </c>
    </row>
    <row r="80" spans="1:12" x14ac:dyDescent="0.3">
      <c r="A80" t="s">
        <v>22</v>
      </c>
      <c r="B80" t="s">
        <v>40</v>
      </c>
      <c r="D80" t="s">
        <v>505</v>
      </c>
      <c r="E80" t="s">
        <v>23</v>
      </c>
      <c r="F80" t="s">
        <v>29</v>
      </c>
      <c r="G80" t="s">
        <v>86</v>
      </c>
      <c r="H80">
        <v>8605</v>
      </c>
      <c r="I80" s="4">
        <v>43645</v>
      </c>
      <c r="J80">
        <f>IF(Table4[[#This Row],[income_class]]="Renewal",Table4[[#This Row],[Amount]],0)</f>
        <v>8605</v>
      </c>
      <c r="K80">
        <f>IF(Table4[[#This Row],[income_class]]="New",Table4[[#This Row],[Amount]],0)</f>
        <v>0</v>
      </c>
      <c r="L80">
        <f>IF(Table4[[#This Row],[income_class]]="Cross sell",Table4[[#This Row],[Amount]],0)</f>
        <v>0</v>
      </c>
    </row>
    <row r="81" spans="1:12" x14ac:dyDescent="0.3">
      <c r="A81" t="s">
        <v>22</v>
      </c>
      <c r="B81" t="s">
        <v>40</v>
      </c>
      <c r="D81" t="s">
        <v>505</v>
      </c>
      <c r="E81" t="s">
        <v>23</v>
      </c>
      <c r="F81" t="s">
        <v>49</v>
      </c>
      <c r="G81" t="s">
        <v>141</v>
      </c>
      <c r="H81">
        <v>52500</v>
      </c>
      <c r="I81" s="4">
        <v>43602</v>
      </c>
      <c r="J81">
        <f>IF(Table4[[#This Row],[income_class]]="Renewal",Table4[[#This Row],[Amount]],0)</f>
        <v>52500</v>
      </c>
      <c r="K81">
        <f>IF(Table4[[#This Row],[income_class]]="New",Table4[[#This Row],[Amount]],0)</f>
        <v>0</v>
      </c>
      <c r="L81">
        <f>IF(Table4[[#This Row],[income_class]]="Cross sell",Table4[[#This Row],[Amount]],0)</f>
        <v>0</v>
      </c>
    </row>
    <row r="82" spans="1:12" x14ac:dyDescent="0.3">
      <c r="A82" t="s">
        <v>22</v>
      </c>
      <c r="B82" t="s">
        <v>35</v>
      </c>
      <c r="C82">
        <v>13</v>
      </c>
      <c r="D82" t="s">
        <v>500</v>
      </c>
      <c r="E82" t="s">
        <v>58</v>
      </c>
      <c r="F82" t="s">
        <v>84</v>
      </c>
      <c r="G82" t="s">
        <v>363</v>
      </c>
      <c r="H82">
        <v>21875</v>
      </c>
      <c r="I82" s="4">
        <v>43497</v>
      </c>
      <c r="J82">
        <f>IF(Table4[[#This Row],[income_class]]="Renewal",Table4[[#This Row],[Amount]],0)</f>
        <v>0</v>
      </c>
      <c r="K82">
        <f>IF(Table4[[#This Row],[income_class]]="New",Table4[[#This Row],[Amount]],0)</f>
        <v>0</v>
      </c>
      <c r="L82">
        <f>IF(Table4[[#This Row],[income_class]]="Cross sell",Table4[[#This Row],[Amount]],0)</f>
        <v>21875</v>
      </c>
    </row>
    <row r="83" spans="1:12" x14ac:dyDescent="0.3">
      <c r="A83" t="s">
        <v>22</v>
      </c>
      <c r="B83" t="s">
        <v>40</v>
      </c>
      <c r="D83" t="s">
        <v>505</v>
      </c>
      <c r="F83" t="s">
        <v>130</v>
      </c>
      <c r="G83" t="s">
        <v>430</v>
      </c>
      <c r="H83">
        <v>93906</v>
      </c>
      <c r="I83" s="4">
        <v>43531</v>
      </c>
      <c r="J83">
        <f>IF(Table4[[#This Row],[income_class]]="Renewal",Table4[[#This Row],[Amount]],0)</f>
        <v>0</v>
      </c>
      <c r="K83">
        <f>IF(Table4[[#This Row],[income_class]]="New",Table4[[#This Row],[Amount]],0)</f>
        <v>0</v>
      </c>
      <c r="L83">
        <f>IF(Table4[[#This Row],[income_class]]="Cross sell",Table4[[#This Row],[Amount]],0)</f>
        <v>0</v>
      </c>
    </row>
    <row r="84" spans="1:12" x14ac:dyDescent="0.3">
      <c r="A84" t="s">
        <v>22</v>
      </c>
      <c r="B84" t="s">
        <v>40</v>
      </c>
      <c r="D84" t="s">
        <v>505</v>
      </c>
      <c r="E84" t="s">
        <v>23</v>
      </c>
      <c r="F84" t="s">
        <v>130</v>
      </c>
      <c r="G84">
        <v>54407334</v>
      </c>
      <c r="H84">
        <v>23387</v>
      </c>
      <c r="I84" s="4">
        <v>43466</v>
      </c>
      <c r="J84">
        <f>IF(Table4[[#This Row],[income_class]]="Renewal",Table4[[#This Row],[Amount]],0)</f>
        <v>23387</v>
      </c>
      <c r="K84">
        <f>IF(Table4[[#This Row],[income_class]]="New",Table4[[#This Row],[Amount]],0)</f>
        <v>0</v>
      </c>
      <c r="L84">
        <f>IF(Table4[[#This Row],[income_class]]="Cross sell",Table4[[#This Row],[Amount]],0)</f>
        <v>0</v>
      </c>
    </row>
    <row r="85" spans="1:12" x14ac:dyDescent="0.3">
      <c r="A85" t="s">
        <v>22</v>
      </c>
      <c r="B85" t="s">
        <v>40</v>
      </c>
      <c r="D85" t="s">
        <v>505</v>
      </c>
      <c r="E85" t="s">
        <v>23</v>
      </c>
      <c r="F85" t="s">
        <v>130</v>
      </c>
      <c r="G85" t="s">
        <v>449</v>
      </c>
      <c r="H85">
        <v>3347</v>
      </c>
      <c r="I85" s="4">
        <v>43556</v>
      </c>
      <c r="J85">
        <f>IF(Table4[[#This Row],[income_class]]="Renewal",Table4[[#This Row],[Amount]],0)</f>
        <v>3347</v>
      </c>
      <c r="K85">
        <f>IF(Table4[[#This Row],[income_class]]="New",Table4[[#This Row],[Amount]],0)</f>
        <v>0</v>
      </c>
      <c r="L85">
        <f>IF(Table4[[#This Row],[income_class]]="Cross sell",Table4[[#This Row],[Amount]],0)</f>
        <v>0</v>
      </c>
    </row>
    <row r="86" spans="1:12" x14ac:dyDescent="0.3">
      <c r="A86" t="s">
        <v>22</v>
      </c>
      <c r="B86" t="s">
        <v>35</v>
      </c>
      <c r="C86">
        <v>2</v>
      </c>
      <c r="D86" t="s">
        <v>27</v>
      </c>
      <c r="E86" t="s">
        <v>58</v>
      </c>
      <c r="F86" t="s">
        <v>76</v>
      </c>
      <c r="G86">
        <v>2.9992028733097999E+18</v>
      </c>
      <c r="H86">
        <v>60025</v>
      </c>
      <c r="I86" s="4">
        <v>43654</v>
      </c>
      <c r="J86">
        <f>IF(Table4[[#This Row],[income_class]]="Renewal",Table4[[#This Row],[Amount]],0)</f>
        <v>0</v>
      </c>
      <c r="K86">
        <f>IF(Table4[[#This Row],[income_class]]="New",Table4[[#This Row],[Amount]],0)</f>
        <v>0</v>
      </c>
      <c r="L86">
        <f>IF(Table4[[#This Row],[income_class]]="Cross sell",Table4[[#This Row],[Amount]],0)</f>
        <v>60025</v>
      </c>
    </row>
    <row r="87" spans="1:12" x14ac:dyDescent="0.3">
      <c r="A87" t="s">
        <v>22</v>
      </c>
      <c r="B87" t="s">
        <v>20</v>
      </c>
      <c r="D87" t="s">
        <v>500</v>
      </c>
      <c r="E87" t="s">
        <v>23</v>
      </c>
      <c r="F87" t="s">
        <v>45</v>
      </c>
      <c r="G87" t="s">
        <v>138</v>
      </c>
      <c r="H87">
        <v>13613</v>
      </c>
      <c r="I87" s="4">
        <v>43472</v>
      </c>
      <c r="J87">
        <f>IF(Table4[[#This Row],[income_class]]="Renewal",Table4[[#This Row],[Amount]],0)</f>
        <v>13613</v>
      </c>
      <c r="K87">
        <f>IF(Table4[[#This Row],[income_class]]="New",Table4[[#This Row],[Amount]],0)</f>
        <v>0</v>
      </c>
      <c r="L87">
        <f>IF(Table4[[#This Row],[income_class]]="Cross sell",Table4[[#This Row],[Amount]],0)</f>
        <v>0</v>
      </c>
    </row>
    <row r="88" spans="1:12" x14ac:dyDescent="0.3">
      <c r="A88" t="s">
        <v>22</v>
      </c>
      <c r="B88" t="s">
        <v>40</v>
      </c>
      <c r="D88" t="s">
        <v>508</v>
      </c>
      <c r="E88" t="s">
        <v>28</v>
      </c>
      <c r="F88" t="s">
        <v>17</v>
      </c>
      <c r="G88" t="s">
        <v>42</v>
      </c>
      <c r="H88">
        <v>79834</v>
      </c>
      <c r="I88" s="4">
        <v>43641</v>
      </c>
      <c r="J88">
        <f>IF(Table4[[#This Row],[income_class]]="Renewal",Table4[[#This Row],[Amount]],0)</f>
        <v>0</v>
      </c>
      <c r="K88">
        <f>IF(Table4[[#This Row],[income_class]]="New",Table4[[#This Row],[Amount]],0)</f>
        <v>79834</v>
      </c>
      <c r="L88">
        <f>IF(Table4[[#This Row],[income_class]]="Cross sell",Table4[[#This Row],[Amount]],0)</f>
        <v>0</v>
      </c>
    </row>
    <row r="89" spans="1:12" x14ac:dyDescent="0.3">
      <c r="A89" t="s">
        <v>22</v>
      </c>
      <c r="B89" t="s">
        <v>35</v>
      </c>
      <c r="C89">
        <v>2</v>
      </c>
      <c r="D89" t="s">
        <v>27</v>
      </c>
      <c r="E89" t="s">
        <v>58</v>
      </c>
      <c r="F89" t="s">
        <v>76</v>
      </c>
      <c r="G89">
        <v>2.9992028732742001E+18</v>
      </c>
      <c r="H89">
        <v>60025</v>
      </c>
      <c r="I89" s="4">
        <v>43654</v>
      </c>
      <c r="J89">
        <f>IF(Table4[[#This Row],[income_class]]="Renewal",Table4[[#This Row],[Amount]],0)</f>
        <v>0</v>
      </c>
      <c r="K89">
        <f>IF(Table4[[#This Row],[income_class]]="New",Table4[[#This Row],[Amount]],0)</f>
        <v>0</v>
      </c>
      <c r="L89">
        <f>IF(Table4[[#This Row],[income_class]]="Cross sell",Table4[[#This Row],[Amount]],0)</f>
        <v>60025</v>
      </c>
    </row>
    <row r="90" spans="1:12" x14ac:dyDescent="0.3">
      <c r="A90" t="s">
        <v>22</v>
      </c>
      <c r="B90" t="s">
        <v>35</v>
      </c>
      <c r="C90">
        <v>10</v>
      </c>
      <c r="D90" t="s">
        <v>39</v>
      </c>
      <c r="E90" t="s">
        <v>58</v>
      </c>
      <c r="F90" t="s">
        <v>78</v>
      </c>
      <c r="G90">
        <v>14055133</v>
      </c>
      <c r="H90">
        <v>63000</v>
      </c>
      <c r="I90" s="4">
        <v>43672</v>
      </c>
      <c r="J90">
        <f>IF(Table4[[#This Row],[income_class]]="Renewal",Table4[[#This Row],[Amount]],0)</f>
        <v>0</v>
      </c>
      <c r="K90">
        <f>IF(Table4[[#This Row],[income_class]]="New",Table4[[#This Row],[Amount]],0)</f>
        <v>0</v>
      </c>
      <c r="L90">
        <f>IF(Table4[[#This Row],[income_class]]="Cross sell",Table4[[#This Row],[Amount]],0)</f>
        <v>63000</v>
      </c>
    </row>
    <row r="91" spans="1:12" x14ac:dyDescent="0.3">
      <c r="A91" t="s">
        <v>22</v>
      </c>
      <c r="B91" t="s">
        <v>33</v>
      </c>
      <c r="C91">
        <v>2</v>
      </c>
      <c r="D91" t="s">
        <v>27</v>
      </c>
      <c r="E91" t="s">
        <v>58</v>
      </c>
      <c r="F91" t="s">
        <v>84</v>
      </c>
      <c r="H91">
        <v>100000</v>
      </c>
      <c r="I91" s="4">
        <v>43663</v>
      </c>
      <c r="J91">
        <f>IF(Table4[[#This Row],[income_class]]="Renewal",Table4[[#This Row],[Amount]],0)</f>
        <v>0</v>
      </c>
      <c r="K91">
        <f>IF(Table4[[#This Row],[income_class]]="New",Table4[[#This Row],[Amount]],0)</f>
        <v>0</v>
      </c>
      <c r="L91">
        <f>IF(Table4[[#This Row],[income_class]]="Cross sell",Table4[[#This Row],[Amount]],0)</f>
        <v>100000</v>
      </c>
    </row>
    <row r="92" spans="1:12" x14ac:dyDescent="0.3">
      <c r="A92" t="s">
        <v>22</v>
      </c>
      <c r="B92" t="s">
        <v>33</v>
      </c>
      <c r="C92">
        <v>2</v>
      </c>
      <c r="D92" t="s">
        <v>27</v>
      </c>
      <c r="E92" t="s">
        <v>58</v>
      </c>
      <c r="F92" t="s">
        <v>84</v>
      </c>
      <c r="H92">
        <v>100000</v>
      </c>
      <c r="I92" s="4">
        <v>43486</v>
      </c>
      <c r="J92">
        <f>IF(Table4[[#This Row],[income_class]]="Renewal",Table4[[#This Row],[Amount]],0)</f>
        <v>0</v>
      </c>
      <c r="K92">
        <f>IF(Table4[[#This Row],[income_class]]="New",Table4[[#This Row],[Amount]],0)</f>
        <v>0</v>
      </c>
      <c r="L92">
        <f>IF(Table4[[#This Row],[income_class]]="Cross sell",Table4[[#This Row],[Amount]],0)</f>
        <v>100000</v>
      </c>
    </row>
    <row r="93" spans="1:12" x14ac:dyDescent="0.3">
      <c r="A93" t="s">
        <v>22</v>
      </c>
      <c r="B93" t="s">
        <v>57</v>
      </c>
      <c r="D93" t="s">
        <v>503</v>
      </c>
      <c r="E93" t="s">
        <v>23</v>
      </c>
      <c r="F93" t="s">
        <v>130</v>
      </c>
      <c r="H93">
        <v>254336</v>
      </c>
      <c r="I93" s="4">
        <v>43490</v>
      </c>
      <c r="J93">
        <f>IF(Table4[[#This Row],[income_class]]="Renewal",Table4[[#This Row],[Amount]],0)</f>
        <v>254336</v>
      </c>
      <c r="K93">
        <f>IF(Table4[[#This Row],[income_class]]="New",Table4[[#This Row],[Amount]],0)</f>
        <v>0</v>
      </c>
      <c r="L93">
        <f>IF(Table4[[#This Row],[income_class]]="Cross sell",Table4[[#This Row],[Amount]],0)</f>
        <v>0</v>
      </c>
    </row>
    <row r="94" spans="1:12" x14ac:dyDescent="0.3">
      <c r="A94" t="s">
        <v>22</v>
      </c>
      <c r="B94" t="s">
        <v>57</v>
      </c>
      <c r="D94" t="s">
        <v>503</v>
      </c>
      <c r="E94" t="s">
        <v>23</v>
      </c>
      <c r="F94" t="s">
        <v>51</v>
      </c>
      <c r="H94">
        <v>266949</v>
      </c>
      <c r="I94" s="4">
        <v>43490</v>
      </c>
      <c r="J94">
        <f>IF(Table4[[#This Row],[income_class]]="Renewal",Table4[[#This Row],[Amount]],0)</f>
        <v>266949</v>
      </c>
      <c r="K94">
        <f>IF(Table4[[#This Row],[income_class]]="New",Table4[[#This Row],[Amount]],0)</f>
        <v>0</v>
      </c>
      <c r="L94">
        <f>IF(Table4[[#This Row],[income_class]]="Cross sell",Table4[[#This Row],[Amount]],0)</f>
        <v>0</v>
      </c>
    </row>
    <row r="95" spans="1:12" x14ac:dyDescent="0.3">
      <c r="A95" t="s">
        <v>22</v>
      </c>
      <c r="B95" t="s">
        <v>40</v>
      </c>
      <c r="D95" t="s">
        <v>505</v>
      </c>
      <c r="E95" t="s">
        <v>23</v>
      </c>
      <c r="F95" t="s">
        <v>506</v>
      </c>
      <c r="G95">
        <v>54445288</v>
      </c>
      <c r="H95">
        <v>11111</v>
      </c>
      <c r="I95" s="4">
        <v>43524</v>
      </c>
      <c r="J95">
        <f>IF(Table4[[#This Row],[income_class]]="Renewal",Table4[[#This Row],[Amount]],0)</f>
        <v>11111</v>
      </c>
      <c r="K95">
        <f>IF(Table4[[#This Row],[income_class]]="New",Table4[[#This Row],[Amount]],0)</f>
        <v>0</v>
      </c>
      <c r="L95">
        <f>IF(Table4[[#This Row],[income_class]]="Cross sell",Table4[[#This Row],[Amount]],0)</f>
        <v>0</v>
      </c>
    </row>
    <row r="96" spans="1:12" x14ac:dyDescent="0.3">
      <c r="A96" t="s">
        <v>22</v>
      </c>
      <c r="B96" t="s">
        <v>33</v>
      </c>
      <c r="C96">
        <v>3</v>
      </c>
      <c r="D96" t="s">
        <v>56</v>
      </c>
      <c r="E96" t="s">
        <v>58</v>
      </c>
      <c r="F96" t="s">
        <v>130</v>
      </c>
      <c r="G96">
        <v>9.9000044190299996E+19</v>
      </c>
      <c r="H96">
        <v>3008</v>
      </c>
      <c r="I96" s="4">
        <v>43567</v>
      </c>
      <c r="J96">
        <f>IF(Table4[[#This Row],[income_class]]="Renewal",Table4[[#This Row],[Amount]],0)</f>
        <v>0</v>
      </c>
      <c r="K96">
        <f>IF(Table4[[#This Row],[income_class]]="New",Table4[[#This Row],[Amount]],0)</f>
        <v>0</v>
      </c>
      <c r="L96">
        <f>IF(Table4[[#This Row],[income_class]]="Cross sell",Table4[[#This Row],[Amount]],0)</f>
        <v>3008</v>
      </c>
    </row>
    <row r="97" spans="1:12" x14ac:dyDescent="0.3">
      <c r="A97" t="s">
        <v>22</v>
      </c>
      <c r="B97" t="s">
        <v>35</v>
      </c>
      <c r="C97">
        <v>3</v>
      </c>
      <c r="D97" t="s">
        <v>56</v>
      </c>
      <c r="E97" t="s">
        <v>58</v>
      </c>
      <c r="F97" t="s">
        <v>51</v>
      </c>
      <c r="G97">
        <v>43193940</v>
      </c>
      <c r="H97">
        <v>6184</v>
      </c>
      <c r="I97" s="4">
        <v>43684</v>
      </c>
      <c r="J97">
        <f>IF(Table4[[#This Row],[income_class]]="Renewal",Table4[[#This Row],[Amount]],0)</f>
        <v>0</v>
      </c>
      <c r="K97">
        <f>IF(Table4[[#This Row],[income_class]]="New",Table4[[#This Row],[Amount]],0)</f>
        <v>0</v>
      </c>
      <c r="L97">
        <f>IF(Table4[[#This Row],[income_class]]="Cross sell",Table4[[#This Row],[Amount]],0)</f>
        <v>6184</v>
      </c>
    </row>
    <row r="98" spans="1:12" x14ac:dyDescent="0.3">
      <c r="A98" t="s">
        <v>22</v>
      </c>
      <c r="B98" t="s">
        <v>48</v>
      </c>
      <c r="D98" t="s">
        <v>504</v>
      </c>
      <c r="E98" t="s">
        <v>28</v>
      </c>
      <c r="F98" t="s">
        <v>74</v>
      </c>
      <c r="G98" t="s">
        <v>226</v>
      </c>
      <c r="H98">
        <v>1568</v>
      </c>
      <c r="I98" s="4">
        <v>43504</v>
      </c>
      <c r="J98">
        <f>IF(Table4[[#This Row],[income_class]]="Renewal",Table4[[#This Row],[Amount]],0)</f>
        <v>0</v>
      </c>
      <c r="K98">
        <f>IF(Table4[[#This Row],[income_class]]="New",Table4[[#This Row],[Amount]],0)</f>
        <v>1568</v>
      </c>
      <c r="L98">
        <f>IF(Table4[[#This Row],[income_class]]="Cross sell",Table4[[#This Row],[Amount]],0)</f>
        <v>0</v>
      </c>
    </row>
    <row r="99" spans="1:12" x14ac:dyDescent="0.3">
      <c r="A99" t="s">
        <v>22</v>
      </c>
      <c r="B99" t="s">
        <v>40</v>
      </c>
      <c r="D99" t="s">
        <v>505</v>
      </c>
      <c r="F99" t="s">
        <v>130</v>
      </c>
      <c r="G99" t="s">
        <v>430</v>
      </c>
      <c r="H99">
        <v>18901</v>
      </c>
      <c r="I99" s="4">
        <v>43722</v>
      </c>
      <c r="J99">
        <f>IF(Table4[[#This Row],[income_class]]="Renewal",Table4[[#This Row],[Amount]],0)</f>
        <v>0</v>
      </c>
      <c r="K99">
        <f>IF(Table4[[#This Row],[income_class]]="New",Table4[[#This Row],[Amount]],0)</f>
        <v>0</v>
      </c>
      <c r="L99">
        <f>IF(Table4[[#This Row],[income_class]]="Cross sell",Table4[[#This Row],[Amount]],0)</f>
        <v>0</v>
      </c>
    </row>
    <row r="100" spans="1:12" x14ac:dyDescent="0.3">
      <c r="A100" t="s">
        <v>22</v>
      </c>
      <c r="B100" t="s">
        <v>40</v>
      </c>
      <c r="D100" t="s">
        <v>505</v>
      </c>
      <c r="F100" t="s">
        <v>130</v>
      </c>
      <c r="G100" t="s">
        <v>430</v>
      </c>
      <c r="H100">
        <v>27682</v>
      </c>
      <c r="I100" s="4">
        <v>43691</v>
      </c>
      <c r="J100">
        <f>IF(Table4[[#This Row],[income_class]]="Renewal",Table4[[#This Row],[Amount]],0)</f>
        <v>0</v>
      </c>
      <c r="K100">
        <f>IF(Table4[[#This Row],[income_class]]="New",Table4[[#This Row],[Amount]],0)</f>
        <v>0</v>
      </c>
      <c r="L100">
        <f>IF(Table4[[#This Row],[income_class]]="Cross sell",Table4[[#This Row],[Amount]],0)</f>
        <v>0</v>
      </c>
    </row>
    <row r="101" spans="1:12" x14ac:dyDescent="0.3">
      <c r="A101" t="s">
        <v>22</v>
      </c>
      <c r="B101" t="s">
        <v>40</v>
      </c>
      <c r="D101" t="s">
        <v>505</v>
      </c>
      <c r="F101" t="s">
        <v>506</v>
      </c>
      <c r="G101" t="s">
        <v>484</v>
      </c>
      <c r="H101">
        <v>5501</v>
      </c>
      <c r="I101" s="4">
        <v>43759</v>
      </c>
      <c r="J101">
        <f>IF(Table4[[#This Row],[income_class]]="Renewal",Table4[[#This Row],[Amount]],0)</f>
        <v>0</v>
      </c>
      <c r="K101">
        <f>IF(Table4[[#This Row],[income_class]]="New",Table4[[#This Row],[Amount]],0)</f>
        <v>0</v>
      </c>
      <c r="L101">
        <f>IF(Table4[[#This Row],[income_class]]="Cross sell",Table4[[#This Row],[Amount]],0)</f>
        <v>0</v>
      </c>
    </row>
    <row r="102" spans="1:12" x14ac:dyDescent="0.3">
      <c r="A102" t="s">
        <v>22</v>
      </c>
      <c r="B102" t="s">
        <v>40</v>
      </c>
      <c r="D102" t="s">
        <v>505</v>
      </c>
      <c r="E102" t="s">
        <v>23</v>
      </c>
      <c r="F102" t="s">
        <v>84</v>
      </c>
      <c r="G102" t="s">
        <v>336</v>
      </c>
      <c r="H102">
        <v>123750</v>
      </c>
      <c r="I102" s="4">
        <v>43738</v>
      </c>
      <c r="J102">
        <f>IF(Table4[[#This Row],[income_class]]="Renewal",Table4[[#This Row],[Amount]],0)</f>
        <v>123750</v>
      </c>
      <c r="K102">
        <f>IF(Table4[[#This Row],[income_class]]="New",Table4[[#This Row],[Amount]],0)</f>
        <v>0</v>
      </c>
      <c r="L102">
        <f>IF(Table4[[#This Row],[income_class]]="Cross sell",Table4[[#This Row],[Amount]],0)</f>
        <v>0</v>
      </c>
    </row>
    <row r="103" spans="1:12" x14ac:dyDescent="0.3">
      <c r="A103" t="s">
        <v>22</v>
      </c>
      <c r="B103" t="s">
        <v>57</v>
      </c>
      <c r="D103" t="s">
        <v>503</v>
      </c>
      <c r="E103" t="s">
        <v>23</v>
      </c>
      <c r="F103" t="s">
        <v>49</v>
      </c>
      <c r="G103" t="s">
        <v>152</v>
      </c>
      <c r="H103">
        <v>825</v>
      </c>
      <c r="I103" s="4">
        <v>43647</v>
      </c>
      <c r="J103">
        <f>IF(Table4[[#This Row],[income_class]]="Renewal",Table4[[#This Row],[Amount]],0)</f>
        <v>825</v>
      </c>
      <c r="K103">
        <f>IF(Table4[[#This Row],[income_class]]="New",Table4[[#This Row],[Amount]],0)</f>
        <v>0</v>
      </c>
      <c r="L103">
        <f>IF(Table4[[#This Row],[income_class]]="Cross sell",Table4[[#This Row],[Amount]],0)</f>
        <v>0</v>
      </c>
    </row>
    <row r="104" spans="1:12" x14ac:dyDescent="0.3">
      <c r="A104" t="s">
        <v>22</v>
      </c>
      <c r="B104" t="s">
        <v>57</v>
      </c>
      <c r="D104" t="s">
        <v>503</v>
      </c>
      <c r="E104" t="s">
        <v>23</v>
      </c>
      <c r="F104" t="s">
        <v>49</v>
      </c>
      <c r="G104" t="s">
        <v>161</v>
      </c>
      <c r="H104">
        <v>1556</v>
      </c>
      <c r="I104" s="4">
        <v>43647</v>
      </c>
      <c r="J104">
        <f>IF(Table4[[#This Row],[income_class]]="Renewal",Table4[[#This Row],[Amount]],0)</f>
        <v>1556</v>
      </c>
      <c r="K104">
        <f>IF(Table4[[#This Row],[income_class]]="New",Table4[[#This Row],[Amount]],0)</f>
        <v>0</v>
      </c>
      <c r="L104">
        <f>IF(Table4[[#This Row],[income_class]]="Cross sell",Table4[[#This Row],[Amount]],0)</f>
        <v>0</v>
      </c>
    </row>
    <row r="105" spans="1:12" x14ac:dyDescent="0.3">
      <c r="A105" t="s">
        <v>22</v>
      </c>
      <c r="B105" t="s">
        <v>57</v>
      </c>
      <c r="D105" t="s">
        <v>503</v>
      </c>
      <c r="E105" t="s">
        <v>23</v>
      </c>
      <c r="F105" t="s">
        <v>49</v>
      </c>
      <c r="G105" t="s">
        <v>158</v>
      </c>
      <c r="H105">
        <v>12350</v>
      </c>
      <c r="I105" s="4">
        <v>43647</v>
      </c>
      <c r="J105">
        <f>IF(Table4[[#This Row],[income_class]]="Renewal",Table4[[#This Row],[Amount]],0)</f>
        <v>12350</v>
      </c>
      <c r="K105">
        <f>IF(Table4[[#This Row],[income_class]]="New",Table4[[#This Row],[Amount]],0)</f>
        <v>0</v>
      </c>
      <c r="L105">
        <f>IF(Table4[[#This Row],[income_class]]="Cross sell",Table4[[#This Row],[Amount]],0)</f>
        <v>0</v>
      </c>
    </row>
    <row r="106" spans="1:12" x14ac:dyDescent="0.3">
      <c r="A106" t="s">
        <v>22</v>
      </c>
      <c r="B106" t="s">
        <v>20</v>
      </c>
      <c r="C106">
        <v>3</v>
      </c>
      <c r="D106" t="s">
        <v>56</v>
      </c>
      <c r="E106" t="s">
        <v>58</v>
      </c>
      <c r="F106" t="s">
        <v>79</v>
      </c>
      <c r="G106" t="s">
        <v>310</v>
      </c>
      <c r="H106">
        <v>15593</v>
      </c>
      <c r="I106" s="4">
        <v>43477</v>
      </c>
      <c r="J106">
        <f>IF(Table4[[#This Row],[income_class]]="Renewal",Table4[[#This Row],[Amount]],0)</f>
        <v>0</v>
      </c>
      <c r="K106">
        <f>IF(Table4[[#This Row],[income_class]]="New",Table4[[#This Row],[Amount]],0)</f>
        <v>0</v>
      </c>
      <c r="L106">
        <f>IF(Table4[[#This Row],[income_class]]="Cross sell",Table4[[#This Row],[Amount]],0)</f>
        <v>15593</v>
      </c>
    </row>
    <row r="107" spans="1:12" x14ac:dyDescent="0.3">
      <c r="A107" t="s">
        <v>22</v>
      </c>
      <c r="B107" t="s">
        <v>33</v>
      </c>
      <c r="C107">
        <v>3</v>
      </c>
      <c r="D107" t="s">
        <v>56</v>
      </c>
      <c r="E107" t="s">
        <v>58</v>
      </c>
      <c r="F107" t="s">
        <v>130</v>
      </c>
      <c r="G107">
        <v>9.9000044190300006E+17</v>
      </c>
      <c r="H107">
        <v>2212</v>
      </c>
      <c r="I107" s="4">
        <v>43565</v>
      </c>
      <c r="J107">
        <f>IF(Table4[[#This Row],[income_class]]="Renewal",Table4[[#This Row],[Amount]],0)</f>
        <v>0</v>
      </c>
      <c r="K107">
        <f>IF(Table4[[#This Row],[income_class]]="New",Table4[[#This Row],[Amount]],0)</f>
        <v>0</v>
      </c>
      <c r="L107">
        <f>IF(Table4[[#This Row],[income_class]]="Cross sell",Table4[[#This Row],[Amount]],0)</f>
        <v>2212</v>
      </c>
    </row>
    <row r="108" spans="1:12" x14ac:dyDescent="0.3">
      <c r="A108" t="s">
        <v>22</v>
      </c>
      <c r="B108" t="s">
        <v>40</v>
      </c>
      <c r="C108">
        <v>3</v>
      </c>
      <c r="D108" t="s">
        <v>56</v>
      </c>
      <c r="E108" t="s">
        <v>58</v>
      </c>
      <c r="F108" t="s">
        <v>79</v>
      </c>
      <c r="G108">
        <v>54522170</v>
      </c>
      <c r="H108">
        <v>9056</v>
      </c>
      <c r="I108" s="4">
        <v>43655</v>
      </c>
      <c r="J108">
        <f>IF(Table4[[#This Row],[income_class]]="Renewal",Table4[[#This Row],[Amount]],0)</f>
        <v>0</v>
      </c>
      <c r="K108">
        <f>IF(Table4[[#This Row],[income_class]]="New",Table4[[#This Row],[Amount]],0)</f>
        <v>0</v>
      </c>
      <c r="L108">
        <f>IF(Table4[[#This Row],[income_class]]="Cross sell",Table4[[#This Row],[Amount]],0)</f>
        <v>9056</v>
      </c>
    </row>
    <row r="109" spans="1:12" x14ac:dyDescent="0.3">
      <c r="A109" t="s">
        <v>22</v>
      </c>
      <c r="B109" t="s">
        <v>57</v>
      </c>
      <c r="D109" t="s">
        <v>503</v>
      </c>
      <c r="E109" t="s">
        <v>23</v>
      </c>
      <c r="F109" t="s">
        <v>49</v>
      </c>
      <c r="G109" t="s">
        <v>153</v>
      </c>
      <c r="H109">
        <v>1897</v>
      </c>
      <c r="I109" s="4">
        <v>43647</v>
      </c>
      <c r="J109">
        <f>IF(Table4[[#This Row],[income_class]]="Renewal",Table4[[#This Row],[Amount]],0)</f>
        <v>1897</v>
      </c>
      <c r="K109">
        <f>IF(Table4[[#This Row],[income_class]]="New",Table4[[#This Row],[Amount]],0)</f>
        <v>0</v>
      </c>
      <c r="L109">
        <f>IF(Table4[[#This Row],[income_class]]="Cross sell",Table4[[#This Row],[Amount]],0)</f>
        <v>0</v>
      </c>
    </row>
    <row r="110" spans="1:12" x14ac:dyDescent="0.3">
      <c r="A110" t="s">
        <v>22</v>
      </c>
      <c r="B110" t="s">
        <v>57</v>
      </c>
      <c r="D110" t="s">
        <v>503</v>
      </c>
      <c r="E110" t="s">
        <v>23</v>
      </c>
      <c r="F110" t="s">
        <v>49</v>
      </c>
      <c r="G110" t="s">
        <v>155</v>
      </c>
      <c r="H110">
        <v>42500</v>
      </c>
      <c r="I110" s="4">
        <v>43647</v>
      </c>
      <c r="J110">
        <f>IF(Table4[[#This Row],[income_class]]="Renewal",Table4[[#This Row],[Amount]],0)</f>
        <v>42500</v>
      </c>
      <c r="K110">
        <f>IF(Table4[[#This Row],[income_class]]="New",Table4[[#This Row],[Amount]],0)</f>
        <v>0</v>
      </c>
      <c r="L110">
        <f>IF(Table4[[#This Row],[income_class]]="Cross sell",Table4[[#This Row],[Amount]],0)</f>
        <v>0</v>
      </c>
    </row>
    <row r="111" spans="1:12" x14ac:dyDescent="0.3">
      <c r="A111" t="s">
        <v>22</v>
      </c>
      <c r="B111" t="s">
        <v>57</v>
      </c>
      <c r="D111" t="s">
        <v>503</v>
      </c>
      <c r="E111" t="s">
        <v>23</v>
      </c>
      <c r="F111" t="s">
        <v>49</v>
      </c>
      <c r="G111" t="s">
        <v>156</v>
      </c>
      <c r="H111">
        <v>10917</v>
      </c>
      <c r="I111" s="4">
        <v>43647</v>
      </c>
      <c r="J111">
        <f>IF(Table4[[#This Row],[income_class]]="Renewal",Table4[[#This Row],[Amount]],0)</f>
        <v>10917</v>
      </c>
      <c r="K111">
        <f>IF(Table4[[#This Row],[income_class]]="New",Table4[[#This Row],[Amount]],0)</f>
        <v>0</v>
      </c>
      <c r="L111">
        <f>IF(Table4[[#This Row],[income_class]]="Cross sell",Table4[[#This Row],[Amount]],0)</f>
        <v>0</v>
      </c>
    </row>
    <row r="112" spans="1:12" x14ac:dyDescent="0.3">
      <c r="A112" t="s">
        <v>22</v>
      </c>
      <c r="B112" t="s">
        <v>57</v>
      </c>
      <c r="D112" t="s">
        <v>503</v>
      </c>
      <c r="E112" t="s">
        <v>23</v>
      </c>
      <c r="F112" t="s">
        <v>49</v>
      </c>
      <c r="G112" t="s">
        <v>159</v>
      </c>
      <c r="H112">
        <v>3375</v>
      </c>
      <c r="I112" s="4">
        <v>43647</v>
      </c>
      <c r="J112">
        <f>IF(Table4[[#This Row],[income_class]]="Renewal",Table4[[#This Row],[Amount]],0)</f>
        <v>3375</v>
      </c>
      <c r="K112">
        <f>IF(Table4[[#This Row],[income_class]]="New",Table4[[#This Row],[Amount]],0)</f>
        <v>0</v>
      </c>
      <c r="L112">
        <f>IF(Table4[[#This Row],[income_class]]="Cross sell",Table4[[#This Row],[Amount]],0)</f>
        <v>0</v>
      </c>
    </row>
    <row r="113" spans="1:12" x14ac:dyDescent="0.3">
      <c r="A113" t="s">
        <v>22</v>
      </c>
      <c r="B113" t="s">
        <v>57</v>
      </c>
      <c r="D113" t="s">
        <v>503</v>
      </c>
      <c r="E113" t="s">
        <v>23</v>
      </c>
      <c r="F113" t="s">
        <v>84</v>
      </c>
      <c r="G113" t="s">
        <v>331</v>
      </c>
      <c r="H113">
        <v>320175</v>
      </c>
      <c r="I113" s="4">
        <v>43805</v>
      </c>
      <c r="J113">
        <f>IF(Table4[[#This Row],[income_class]]="Renewal",Table4[[#This Row],[Amount]],0)</f>
        <v>320175</v>
      </c>
      <c r="K113">
        <f>IF(Table4[[#This Row],[income_class]]="New",Table4[[#This Row],[Amount]],0)</f>
        <v>0</v>
      </c>
      <c r="L113">
        <f>IF(Table4[[#This Row],[income_class]]="Cross sell",Table4[[#This Row],[Amount]],0)</f>
        <v>0</v>
      </c>
    </row>
    <row r="114" spans="1:12" x14ac:dyDescent="0.3">
      <c r="A114" t="s">
        <v>22</v>
      </c>
      <c r="B114" t="s">
        <v>57</v>
      </c>
      <c r="D114" t="s">
        <v>503</v>
      </c>
      <c r="E114" t="s">
        <v>23</v>
      </c>
      <c r="F114" t="s">
        <v>84</v>
      </c>
      <c r="G114">
        <v>3.1242015891005998E+18</v>
      </c>
      <c r="H114">
        <v>320175</v>
      </c>
      <c r="I114" s="4">
        <v>43805</v>
      </c>
      <c r="J114">
        <f>IF(Table4[[#This Row],[income_class]]="Renewal",Table4[[#This Row],[Amount]],0)</f>
        <v>320175</v>
      </c>
      <c r="K114">
        <f>IF(Table4[[#This Row],[income_class]]="New",Table4[[#This Row],[Amount]],0)</f>
        <v>0</v>
      </c>
      <c r="L114">
        <f>IF(Table4[[#This Row],[income_class]]="Cross sell",Table4[[#This Row],[Amount]],0)</f>
        <v>0</v>
      </c>
    </row>
    <row r="115" spans="1:12" x14ac:dyDescent="0.3">
      <c r="A115" t="s">
        <v>22</v>
      </c>
      <c r="B115" t="s">
        <v>57</v>
      </c>
      <c r="D115" t="s">
        <v>503</v>
      </c>
      <c r="E115" t="s">
        <v>23</v>
      </c>
      <c r="F115" t="s">
        <v>84</v>
      </c>
      <c r="G115" t="s">
        <v>344</v>
      </c>
      <c r="H115">
        <v>320175</v>
      </c>
      <c r="I115" s="4">
        <v>43805</v>
      </c>
      <c r="J115">
        <f>IF(Table4[[#This Row],[income_class]]="Renewal",Table4[[#This Row],[Amount]],0)</f>
        <v>320175</v>
      </c>
      <c r="K115">
        <f>IF(Table4[[#This Row],[income_class]]="New",Table4[[#This Row],[Amount]],0)</f>
        <v>0</v>
      </c>
      <c r="L115">
        <f>IF(Table4[[#This Row],[income_class]]="Cross sell",Table4[[#This Row],[Amount]],0)</f>
        <v>0</v>
      </c>
    </row>
    <row r="116" spans="1:12" x14ac:dyDescent="0.3">
      <c r="A116" t="s">
        <v>22</v>
      </c>
      <c r="B116" t="s">
        <v>57</v>
      </c>
      <c r="D116" t="s">
        <v>503</v>
      </c>
      <c r="E116" t="s">
        <v>23</v>
      </c>
      <c r="F116" t="s">
        <v>130</v>
      </c>
      <c r="G116" t="s">
        <v>451</v>
      </c>
      <c r="H116">
        <v>168593</v>
      </c>
      <c r="I116" s="4">
        <v>43613</v>
      </c>
      <c r="J116">
        <f>IF(Table4[[#This Row],[income_class]]="Renewal",Table4[[#This Row],[Amount]],0)</f>
        <v>168593</v>
      </c>
      <c r="K116">
        <f>IF(Table4[[#This Row],[income_class]]="New",Table4[[#This Row],[Amount]],0)</f>
        <v>0</v>
      </c>
      <c r="L116">
        <f>IF(Table4[[#This Row],[income_class]]="Cross sell",Table4[[#This Row],[Amount]],0)</f>
        <v>0</v>
      </c>
    </row>
    <row r="117" spans="1:12" x14ac:dyDescent="0.3">
      <c r="A117" t="s">
        <v>22</v>
      </c>
      <c r="B117" t="s">
        <v>57</v>
      </c>
      <c r="D117" t="s">
        <v>503</v>
      </c>
      <c r="E117" t="s">
        <v>23</v>
      </c>
      <c r="F117" t="s">
        <v>130</v>
      </c>
      <c r="G117" t="s">
        <v>452</v>
      </c>
      <c r="H117">
        <v>168593</v>
      </c>
      <c r="I117" s="4">
        <v>43613</v>
      </c>
      <c r="J117">
        <f>IF(Table4[[#This Row],[income_class]]="Renewal",Table4[[#This Row],[Amount]],0)</f>
        <v>168593</v>
      </c>
      <c r="K117">
        <f>IF(Table4[[#This Row],[income_class]]="New",Table4[[#This Row],[Amount]],0)</f>
        <v>0</v>
      </c>
      <c r="L117">
        <f>IF(Table4[[#This Row],[income_class]]="Cross sell",Table4[[#This Row],[Amount]],0)</f>
        <v>0</v>
      </c>
    </row>
    <row r="118" spans="1:12" x14ac:dyDescent="0.3">
      <c r="A118" t="s">
        <v>22</v>
      </c>
      <c r="B118" t="s">
        <v>57</v>
      </c>
      <c r="D118" t="s">
        <v>503</v>
      </c>
      <c r="E118" t="s">
        <v>23</v>
      </c>
      <c r="F118" t="s">
        <v>103</v>
      </c>
      <c r="G118">
        <v>43196279</v>
      </c>
      <c r="H118">
        <v>2970</v>
      </c>
      <c r="I118" s="4">
        <v>43730</v>
      </c>
      <c r="J118">
        <f>IF(Table4[[#This Row],[income_class]]="Renewal",Table4[[#This Row],[Amount]],0)</f>
        <v>2970</v>
      </c>
      <c r="K118">
        <f>IF(Table4[[#This Row],[income_class]]="New",Table4[[#This Row],[Amount]],0)</f>
        <v>0</v>
      </c>
      <c r="L118">
        <f>IF(Table4[[#This Row],[income_class]]="Cross sell",Table4[[#This Row],[Amount]],0)</f>
        <v>0</v>
      </c>
    </row>
    <row r="119" spans="1:12" x14ac:dyDescent="0.3">
      <c r="A119" t="s">
        <v>22</v>
      </c>
      <c r="B119" t="s">
        <v>57</v>
      </c>
      <c r="C119">
        <v>1</v>
      </c>
      <c r="D119" t="s">
        <v>21</v>
      </c>
      <c r="E119" t="s">
        <v>58</v>
      </c>
      <c r="F119" t="s">
        <v>36</v>
      </c>
      <c r="G119">
        <v>3.1142029633600998E+18</v>
      </c>
      <c r="H119">
        <v>7022</v>
      </c>
      <c r="I119" s="4">
        <v>43703</v>
      </c>
      <c r="J119">
        <f>IF(Table4[[#This Row],[income_class]]="Renewal",Table4[[#This Row],[Amount]],0)</f>
        <v>0</v>
      </c>
      <c r="K119">
        <f>IF(Table4[[#This Row],[income_class]]="New",Table4[[#This Row],[Amount]],0)</f>
        <v>0</v>
      </c>
      <c r="L119">
        <f>IF(Table4[[#This Row],[income_class]]="Cross sell",Table4[[#This Row],[Amount]],0)</f>
        <v>7022</v>
      </c>
    </row>
    <row r="120" spans="1:12" x14ac:dyDescent="0.3">
      <c r="A120" t="s">
        <v>22</v>
      </c>
      <c r="B120" t="s">
        <v>57</v>
      </c>
      <c r="D120" t="s">
        <v>503</v>
      </c>
      <c r="E120" t="s">
        <v>23</v>
      </c>
      <c r="F120" t="s">
        <v>51</v>
      </c>
      <c r="G120" t="s">
        <v>162</v>
      </c>
      <c r="H120">
        <v>202350</v>
      </c>
      <c r="I120" s="4">
        <v>43738</v>
      </c>
      <c r="J120">
        <f>IF(Table4[[#This Row],[income_class]]="Renewal",Table4[[#This Row],[Amount]],0)</f>
        <v>202350</v>
      </c>
      <c r="K120">
        <f>IF(Table4[[#This Row],[income_class]]="New",Table4[[#This Row],[Amount]],0)</f>
        <v>0</v>
      </c>
      <c r="L120">
        <f>IF(Table4[[#This Row],[income_class]]="Cross sell",Table4[[#This Row],[Amount]],0)</f>
        <v>0</v>
      </c>
    </row>
    <row r="121" spans="1:12" x14ac:dyDescent="0.3">
      <c r="A121" t="s">
        <v>22</v>
      </c>
      <c r="B121" t="s">
        <v>57</v>
      </c>
      <c r="C121">
        <v>1</v>
      </c>
      <c r="D121" t="s">
        <v>21</v>
      </c>
      <c r="E121" t="s">
        <v>58</v>
      </c>
      <c r="F121" t="s">
        <v>51</v>
      </c>
      <c r="G121">
        <v>3.213400201191E+23</v>
      </c>
      <c r="H121">
        <v>87500</v>
      </c>
      <c r="I121" s="4">
        <v>43677</v>
      </c>
      <c r="J121">
        <f>IF(Table4[[#This Row],[income_class]]="Renewal",Table4[[#This Row],[Amount]],0)</f>
        <v>0</v>
      </c>
      <c r="K121">
        <f>IF(Table4[[#This Row],[income_class]]="New",Table4[[#This Row],[Amount]],0)</f>
        <v>0</v>
      </c>
      <c r="L121">
        <f>IF(Table4[[#This Row],[income_class]]="Cross sell",Table4[[#This Row],[Amount]],0)</f>
        <v>87500</v>
      </c>
    </row>
    <row r="122" spans="1:12" x14ac:dyDescent="0.3">
      <c r="A122" t="s">
        <v>22</v>
      </c>
      <c r="B122" t="s">
        <v>57</v>
      </c>
      <c r="C122">
        <v>1</v>
      </c>
      <c r="D122" t="s">
        <v>21</v>
      </c>
      <c r="E122" t="s">
        <v>58</v>
      </c>
      <c r="F122" t="s">
        <v>51</v>
      </c>
      <c r="G122">
        <v>22515779</v>
      </c>
      <c r="H122">
        <v>44260</v>
      </c>
      <c r="I122" s="4">
        <v>43738</v>
      </c>
      <c r="J122">
        <f>IF(Table4[[#This Row],[income_class]]="Renewal",Table4[[#This Row],[Amount]],0)</f>
        <v>0</v>
      </c>
      <c r="K122">
        <f>IF(Table4[[#This Row],[income_class]]="New",Table4[[#This Row],[Amount]],0)</f>
        <v>0</v>
      </c>
      <c r="L122">
        <f>IF(Table4[[#This Row],[income_class]]="Cross sell",Table4[[#This Row],[Amount]],0)</f>
        <v>44260</v>
      </c>
    </row>
    <row r="123" spans="1:12" x14ac:dyDescent="0.3">
      <c r="A123" t="s">
        <v>22</v>
      </c>
      <c r="B123" t="s">
        <v>48</v>
      </c>
      <c r="D123" t="s">
        <v>508</v>
      </c>
      <c r="E123" t="s">
        <v>28</v>
      </c>
      <c r="F123" t="s">
        <v>51</v>
      </c>
      <c r="G123">
        <v>9.9000046190100005E+19</v>
      </c>
      <c r="H123">
        <v>11550</v>
      </c>
      <c r="I123" s="4">
        <v>43716</v>
      </c>
      <c r="J123">
        <f>IF(Table4[[#This Row],[income_class]]="Renewal",Table4[[#This Row],[Amount]],0)</f>
        <v>0</v>
      </c>
      <c r="K123">
        <f>IF(Table4[[#This Row],[income_class]]="New",Table4[[#This Row],[Amount]],0)</f>
        <v>11550</v>
      </c>
      <c r="L123">
        <f>IF(Table4[[#This Row],[income_class]]="Cross sell",Table4[[#This Row],[Amount]],0)</f>
        <v>0</v>
      </c>
    </row>
    <row r="124" spans="1:12" x14ac:dyDescent="0.3">
      <c r="A124" t="s">
        <v>22</v>
      </c>
      <c r="B124" t="s">
        <v>54</v>
      </c>
      <c r="D124" t="s">
        <v>508</v>
      </c>
      <c r="E124" t="s">
        <v>28</v>
      </c>
      <c r="F124" t="s">
        <v>51</v>
      </c>
      <c r="G124">
        <v>9.90000111903E+19</v>
      </c>
      <c r="H124">
        <v>43033</v>
      </c>
      <c r="I124" s="4">
        <v>43716</v>
      </c>
      <c r="J124">
        <f>IF(Table4[[#This Row],[income_class]]="Renewal",Table4[[#This Row],[Amount]],0)</f>
        <v>0</v>
      </c>
      <c r="K124">
        <f>IF(Table4[[#This Row],[income_class]]="New",Table4[[#This Row],[Amount]],0)</f>
        <v>43033</v>
      </c>
      <c r="L124">
        <f>IF(Table4[[#This Row],[income_class]]="Cross sell",Table4[[#This Row],[Amount]],0)</f>
        <v>0</v>
      </c>
    </row>
    <row r="125" spans="1:12" x14ac:dyDescent="0.3">
      <c r="A125" t="s">
        <v>22</v>
      </c>
      <c r="B125" t="s">
        <v>48</v>
      </c>
      <c r="D125" t="s">
        <v>508</v>
      </c>
      <c r="E125" t="s">
        <v>28</v>
      </c>
      <c r="F125" t="s">
        <v>51</v>
      </c>
      <c r="G125">
        <v>9.9000046190100005E+19</v>
      </c>
      <c r="H125">
        <v>7700</v>
      </c>
      <c r="I125" s="4">
        <v>43716</v>
      </c>
      <c r="J125">
        <f>IF(Table4[[#This Row],[income_class]]="Renewal",Table4[[#This Row],[Amount]],0)</f>
        <v>0</v>
      </c>
      <c r="K125">
        <f>IF(Table4[[#This Row],[income_class]]="New",Table4[[#This Row],[Amount]],0)</f>
        <v>7700</v>
      </c>
      <c r="L125">
        <f>IF(Table4[[#This Row],[income_class]]="Cross sell",Table4[[#This Row],[Amount]],0)</f>
        <v>0</v>
      </c>
    </row>
    <row r="126" spans="1:12" x14ac:dyDescent="0.3">
      <c r="A126" t="s">
        <v>22</v>
      </c>
      <c r="B126" t="s">
        <v>54</v>
      </c>
      <c r="D126" t="s">
        <v>508</v>
      </c>
      <c r="E126" t="s">
        <v>28</v>
      </c>
      <c r="F126" t="s">
        <v>51</v>
      </c>
      <c r="G126">
        <v>9.90000111903E+19</v>
      </c>
      <c r="H126">
        <v>72139</v>
      </c>
      <c r="I126" s="4">
        <v>43716</v>
      </c>
      <c r="J126">
        <f>IF(Table4[[#This Row],[income_class]]="Renewal",Table4[[#This Row],[Amount]],0)</f>
        <v>0</v>
      </c>
      <c r="K126">
        <f>IF(Table4[[#This Row],[income_class]]="New",Table4[[#This Row],[Amount]],0)</f>
        <v>72139</v>
      </c>
      <c r="L126">
        <f>IF(Table4[[#This Row],[income_class]]="Cross sell",Table4[[#This Row],[Amount]],0)</f>
        <v>0</v>
      </c>
    </row>
    <row r="127" spans="1:12" x14ac:dyDescent="0.3">
      <c r="A127" t="s">
        <v>22</v>
      </c>
      <c r="B127" t="s">
        <v>33</v>
      </c>
      <c r="C127">
        <v>3</v>
      </c>
      <c r="D127" t="s">
        <v>56</v>
      </c>
      <c r="E127" t="s">
        <v>58</v>
      </c>
      <c r="F127" t="s">
        <v>51</v>
      </c>
      <c r="G127">
        <v>9.9000044190299996E+19</v>
      </c>
      <c r="H127">
        <v>32585</v>
      </c>
      <c r="I127" s="4">
        <v>43719</v>
      </c>
      <c r="J127">
        <f>IF(Table4[[#This Row],[income_class]]="Renewal",Table4[[#This Row],[Amount]],0)</f>
        <v>0</v>
      </c>
      <c r="K127">
        <f>IF(Table4[[#This Row],[income_class]]="New",Table4[[#This Row],[Amount]],0)</f>
        <v>0</v>
      </c>
      <c r="L127">
        <f>IF(Table4[[#This Row],[income_class]]="Cross sell",Table4[[#This Row],[Amount]],0)</f>
        <v>32585</v>
      </c>
    </row>
    <row r="128" spans="1:12" x14ac:dyDescent="0.3">
      <c r="A128" t="s">
        <v>22</v>
      </c>
      <c r="B128" t="s">
        <v>33</v>
      </c>
      <c r="C128">
        <v>3</v>
      </c>
      <c r="D128" t="s">
        <v>56</v>
      </c>
      <c r="E128" t="s">
        <v>58</v>
      </c>
      <c r="F128" t="s">
        <v>51</v>
      </c>
      <c r="G128">
        <v>9.9000044190299996E+19</v>
      </c>
      <c r="H128">
        <v>8045</v>
      </c>
      <c r="I128" s="4">
        <v>43730</v>
      </c>
      <c r="J128">
        <f>IF(Table4[[#This Row],[income_class]]="Renewal",Table4[[#This Row],[Amount]],0)</f>
        <v>0</v>
      </c>
      <c r="K128">
        <f>IF(Table4[[#This Row],[income_class]]="New",Table4[[#This Row],[Amount]],0)</f>
        <v>0</v>
      </c>
      <c r="L128">
        <f>IF(Table4[[#This Row],[income_class]]="Cross sell",Table4[[#This Row],[Amount]],0)</f>
        <v>8045</v>
      </c>
    </row>
    <row r="129" spans="1:12" x14ac:dyDescent="0.3">
      <c r="A129" t="s">
        <v>22</v>
      </c>
      <c r="B129" t="s">
        <v>57</v>
      </c>
      <c r="D129" t="s">
        <v>503</v>
      </c>
      <c r="E129" t="s">
        <v>23</v>
      </c>
      <c r="F129" t="s">
        <v>84</v>
      </c>
      <c r="G129" t="s">
        <v>329</v>
      </c>
      <c r="H129">
        <v>26968</v>
      </c>
      <c r="I129" s="4">
        <v>43763</v>
      </c>
      <c r="J129">
        <f>IF(Table4[[#This Row],[income_class]]="Renewal",Table4[[#This Row],[Amount]],0)</f>
        <v>26968</v>
      </c>
      <c r="K129">
        <f>IF(Table4[[#This Row],[income_class]]="New",Table4[[#This Row],[Amount]],0)</f>
        <v>0</v>
      </c>
      <c r="L129">
        <f>IF(Table4[[#This Row],[income_class]]="Cross sell",Table4[[#This Row],[Amount]],0)</f>
        <v>0</v>
      </c>
    </row>
    <row r="130" spans="1:12" x14ac:dyDescent="0.3">
      <c r="A130" t="s">
        <v>22</v>
      </c>
      <c r="B130" t="s">
        <v>57</v>
      </c>
      <c r="D130" t="s">
        <v>503</v>
      </c>
      <c r="E130" t="s">
        <v>23</v>
      </c>
      <c r="F130" t="s">
        <v>84</v>
      </c>
      <c r="G130" t="s">
        <v>328</v>
      </c>
      <c r="H130">
        <v>2437</v>
      </c>
      <c r="I130" s="4">
        <v>43764</v>
      </c>
      <c r="J130">
        <f>IF(Table4[[#This Row],[income_class]]="Renewal",Table4[[#This Row],[Amount]],0)</f>
        <v>2437</v>
      </c>
      <c r="K130">
        <f>IF(Table4[[#This Row],[income_class]]="New",Table4[[#This Row],[Amount]],0)</f>
        <v>0</v>
      </c>
      <c r="L130">
        <f>IF(Table4[[#This Row],[income_class]]="Cross sell",Table4[[#This Row],[Amount]],0)</f>
        <v>0</v>
      </c>
    </row>
    <row r="131" spans="1:12" x14ac:dyDescent="0.3">
      <c r="A131" t="s">
        <v>22</v>
      </c>
      <c r="B131" t="s">
        <v>57</v>
      </c>
      <c r="D131" t="s">
        <v>503</v>
      </c>
      <c r="E131" t="s">
        <v>23</v>
      </c>
      <c r="F131" t="s">
        <v>84</v>
      </c>
      <c r="G131" t="s">
        <v>344</v>
      </c>
      <c r="H131">
        <v>53278</v>
      </c>
      <c r="I131" s="4">
        <v>43466</v>
      </c>
      <c r="J131">
        <f>IF(Table4[[#This Row],[income_class]]="Renewal",Table4[[#This Row],[Amount]],0)</f>
        <v>53278</v>
      </c>
      <c r="K131">
        <f>IF(Table4[[#This Row],[income_class]]="New",Table4[[#This Row],[Amount]],0)</f>
        <v>0</v>
      </c>
      <c r="L131">
        <f>IF(Table4[[#This Row],[income_class]]="Cross sell",Table4[[#This Row],[Amount]],0)</f>
        <v>0</v>
      </c>
    </row>
    <row r="132" spans="1:12" x14ac:dyDescent="0.3">
      <c r="A132" t="s">
        <v>22</v>
      </c>
      <c r="B132" t="s">
        <v>57</v>
      </c>
      <c r="D132" t="s">
        <v>503</v>
      </c>
      <c r="E132" t="s">
        <v>23</v>
      </c>
      <c r="F132" t="s">
        <v>84</v>
      </c>
      <c r="G132" t="s">
        <v>345</v>
      </c>
      <c r="H132">
        <v>30048</v>
      </c>
      <c r="I132" s="4">
        <v>43466</v>
      </c>
      <c r="J132">
        <f>IF(Table4[[#This Row],[income_class]]="Renewal",Table4[[#This Row],[Amount]],0)</f>
        <v>30048</v>
      </c>
      <c r="K132">
        <f>IF(Table4[[#This Row],[income_class]]="New",Table4[[#This Row],[Amount]],0)</f>
        <v>0</v>
      </c>
      <c r="L132">
        <f>IF(Table4[[#This Row],[income_class]]="Cross sell",Table4[[#This Row],[Amount]],0)</f>
        <v>0</v>
      </c>
    </row>
    <row r="133" spans="1:12" x14ac:dyDescent="0.3">
      <c r="A133" t="s">
        <v>22</v>
      </c>
      <c r="B133" t="s">
        <v>57</v>
      </c>
      <c r="D133" t="s">
        <v>503</v>
      </c>
      <c r="E133" t="s">
        <v>23</v>
      </c>
      <c r="F133" t="s">
        <v>84</v>
      </c>
      <c r="G133">
        <v>3.1142029974272998E+18</v>
      </c>
      <c r="H133">
        <v>12500</v>
      </c>
      <c r="I133" s="4">
        <v>43727</v>
      </c>
      <c r="J133">
        <f>IF(Table4[[#This Row],[income_class]]="Renewal",Table4[[#This Row],[Amount]],0)</f>
        <v>12500</v>
      </c>
      <c r="K133">
        <f>IF(Table4[[#This Row],[income_class]]="New",Table4[[#This Row],[Amount]],0)</f>
        <v>0</v>
      </c>
      <c r="L133">
        <f>IF(Table4[[#This Row],[income_class]]="Cross sell",Table4[[#This Row],[Amount]],0)</f>
        <v>0</v>
      </c>
    </row>
    <row r="134" spans="1:12" x14ac:dyDescent="0.3">
      <c r="A134" t="s">
        <v>22</v>
      </c>
      <c r="B134" t="s">
        <v>57</v>
      </c>
      <c r="C134">
        <v>1</v>
      </c>
      <c r="D134" t="s">
        <v>21</v>
      </c>
      <c r="E134" t="s">
        <v>58</v>
      </c>
      <c r="F134" t="s">
        <v>78</v>
      </c>
      <c r="G134" t="s">
        <v>260</v>
      </c>
      <c r="H134">
        <v>3854</v>
      </c>
      <c r="I134" s="4">
        <v>43585</v>
      </c>
      <c r="J134">
        <f>IF(Table4[[#This Row],[income_class]]="Renewal",Table4[[#This Row],[Amount]],0)</f>
        <v>0</v>
      </c>
      <c r="K134">
        <f>IF(Table4[[#This Row],[income_class]]="New",Table4[[#This Row],[Amount]],0)</f>
        <v>0</v>
      </c>
      <c r="L134">
        <f>IF(Table4[[#This Row],[income_class]]="Cross sell",Table4[[#This Row],[Amount]],0)</f>
        <v>3854</v>
      </c>
    </row>
    <row r="135" spans="1:12" x14ac:dyDescent="0.3">
      <c r="A135" t="s">
        <v>22</v>
      </c>
      <c r="B135" t="s">
        <v>57</v>
      </c>
      <c r="D135" t="s">
        <v>503</v>
      </c>
      <c r="E135" t="s">
        <v>23</v>
      </c>
      <c r="F135" t="s">
        <v>78</v>
      </c>
      <c r="G135">
        <v>304003763</v>
      </c>
      <c r="H135">
        <v>132392</v>
      </c>
      <c r="I135" s="4">
        <v>43819</v>
      </c>
      <c r="J135">
        <f>IF(Table4[[#This Row],[income_class]]="Renewal",Table4[[#This Row],[Amount]],0)</f>
        <v>132392</v>
      </c>
      <c r="K135">
        <f>IF(Table4[[#This Row],[income_class]]="New",Table4[[#This Row],[Amount]],0)</f>
        <v>0</v>
      </c>
      <c r="L135">
        <f>IF(Table4[[#This Row],[income_class]]="Cross sell",Table4[[#This Row],[Amount]],0)</f>
        <v>0</v>
      </c>
    </row>
    <row r="136" spans="1:12" x14ac:dyDescent="0.3">
      <c r="A136" t="s">
        <v>22</v>
      </c>
      <c r="B136" t="s">
        <v>57</v>
      </c>
      <c r="D136" t="s">
        <v>503</v>
      </c>
      <c r="E136" t="s">
        <v>23</v>
      </c>
      <c r="F136" t="s">
        <v>78</v>
      </c>
      <c r="G136" t="s">
        <v>247</v>
      </c>
      <c r="H136">
        <v>132392</v>
      </c>
      <c r="I136" s="4">
        <v>43819</v>
      </c>
      <c r="J136">
        <f>IF(Table4[[#This Row],[income_class]]="Renewal",Table4[[#This Row],[Amount]],0)</f>
        <v>132392</v>
      </c>
      <c r="K136">
        <f>IF(Table4[[#This Row],[income_class]]="New",Table4[[#This Row],[Amount]],0)</f>
        <v>0</v>
      </c>
      <c r="L136">
        <f>IF(Table4[[#This Row],[income_class]]="Cross sell",Table4[[#This Row],[Amount]],0)</f>
        <v>0</v>
      </c>
    </row>
    <row r="137" spans="1:12" x14ac:dyDescent="0.3">
      <c r="A137" t="s">
        <v>22</v>
      </c>
      <c r="B137" t="s">
        <v>57</v>
      </c>
      <c r="D137" t="s">
        <v>503</v>
      </c>
      <c r="E137" t="s">
        <v>23</v>
      </c>
      <c r="F137" t="s">
        <v>78</v>
      </c>
      <c r="G137">
        <v>2.4142020928135997E+18</v>
      </c>
      <c r="H137">
        <v>132392</v>
      </c>
      <c r="I137" s="4">
        <v>43819</v>
      </c>
      <c r="J137">
        <f>IF(Table4[[#This Row],[income_class]]="Renewal",Table4[[#This Row],[Amount]],0)</f>
        <v>132392</v>
      </c>
      <c r="K137">
        <f>IF(Table4[[#This Row],[income_class]]="New",Table4[[#This Row],[Amount]],0)</f>
        <v>0</v>
      </c>
      <c r="L137">
        <f>IF(Table4[[#This Row],[income_class]]="Cross sell",Table4[[#This Row],[Amount]],0)</f>
        <v>0</v>
      </c>
    </row>
    <row r="138" spans="1:12" x14ac:dyDescent="0.3">
      <c r="A138" t="s">
        <v>22</v>
      </c>
      <c r="B138" t="s">
        <v>57</v>
      </c>
      <c r="D138" t="s">
        <v>503</v>
      </c>
      <c r="E138" t="s">
        <v>23</v>
      </c>
      <c r="F138" t="s">
        <v>78</v>
      </c>
      <c r="G138" t="s">
        <v>259</v>
      </c>
      <c r="H138">
        <v>132392</v>
      </c>
      <c r="I138" s="4">
        <v>43819</v>
      </c>
      <c r="J138">
        <f>IF(Table4[[#This Row],[income_class]]="Renewal",Table4[[#This Row],[Amount]],0)</f>
        <v>132392</v>
      </c>
      <c r="K138">
        <f>IF(Table4[[#This Row],[income_class]]="New",Table4[[#This Row],[Amount]],0)</f>
        <v>0</v>
      </c>
      <c r="L138">
        <f>IF(Table4[[#This Row],[income_class]]="Cross sell",Table4[[#This Row],[Amount]],0)</f>
        <v>0</v>
      </c>
    </row>
    <row r="139" spans="1:12" x14ac:dyDescent="0.3">
      <c r="A139" t="s">
        <v>22</v>
      </c>
      <c r="B139" t="s">
        <v>33</v>
      </c>
      <c r="C139">
        <v>3</v>
      </c>
      <c r="D139" t="s">
        <v>56</v>
      </c>
      <c r="E139" t="s">
        <v>58</v>
      </c>
      <c r="F139" t="s">
        <v>130</v>
      </c>
      <c r="G139">
        <v>9.9000044190299996E+19</v>
      </c>
      <c r="H139">
        <v>26805</v>
      </c>
      <c r="I139" s="4">
        <v>43788</v>
      </c>
      <c r="J139">
        <f>IF(Table4[[#This Row],[income_class]]="Renewal",Table4[[#This Row],[Amount]],0)</f>
        <v>0</v>
      </c>
      <c r="K139">
        <f>IF(Table4[[#This Row],[income_class]]="New",Table4[[#This Row],[Amount]],0)</f>
        <v>0</v>
      </c>
      <c r="L139">
        <f>IF(Table4[[#This Row],[income_class]]="Cross sell",Table4[[#This Row],[Amount]],0)</f>
        <v>26805</v>
      </c>
    </row>
    <row r="140" spans="1:12" x14ac:dyDescent="0.3">
      <c r="A140" t="s">
        <v>22</v>
      </c>
      <c r="B140" t="s">
        <v>40</v>
      </c>
      <c r="D140" t="s">
        <v>504</v>
      </c>
      <c r="E140" t="s">
        <v>23</v>
      </c>
      <c r="F140" t="s">
        <v>130</v>
      </c>
      <c r="G140">
        <v>43191791</v>
      </c>
      <c r="H140">
        <v>956</v>
      </c>
      <c r="I140" s="4">
        <v>43649</v>
      </c>
      <c r="J140">
        <f>IF(Table4[[#This Row],[income_class]]="Renewal",Table4[[#This Row],[Amount]],0)</f>
        <v>956</v>
      </c>
      <c r="K140">
        <f>IF(Table4[[#This Row],[income_class]]="New",Table4[[#This Row],[Amount]],0)</f>
        <v>0</v>
      </c>
      <c r="L140">
        <f>IF(Table4[[#This Row],[income_class]]="Cross sell",Table4[[#This Row],[Amount]],0)</f>
        <v>0</v>
      </c>
    </row>
    <row r="141" spans="1:12" x14ac:dyDescent="0.3">
      <c r="A141" t="s">
        <v>22</v>
      </c>
      <c r="B141" t="s">
        <v>57</v>
      </c>
      <c r="C141">
        <v>1</v>
      </c>
      <c r="D141" t="s">
        <v>21</v>
      </c>
      <c r="E141" t="s">
        <v>58</v>
      </c>
      <c r="F141" t="s">
        <v>17</v>
      </c>
      <c r="G141">
        <v>3.1142029634361999E+18</v>
      </c>
      <c r="H141">
        <v>2089</v>
      </c>
      <c r="I141" s="4">
        <v>43703</v>
      </c>
      <c r="J141">
        <f>IF(Table4[[#This Row],[income_class]]="Renewal",Table4[[#This Row],[Amount]],0)</f>
        <v>0</v>
      </c>
      <c r="K141">
        <f>IF(Table4[[#This Row],[income_class]]="New",Table4[[#This Row],[Amount]],0)</f>
        <v>0</v>
      </c>
      <c r="L141">
        <f>IF(Table4[[#This Row],[income_class]]="Cross sell",Table4[[#This Row],[Amount]],0)</f>
        <v>2089</v>
      </c>
    </row>
    <row r="142" spans="1:12" x14ac:dyDescent="0.3">
      <c r="A142" t="s">
        <v>22</v>
      </c>
      <c r="B142" t="s">
        <v>57</v>
      </c>
      <c r="D142" t="s">
        <v>503</v>
      </c>
      <c r="E142" t="s">
        <v>23</v>
      </c>
      <c r="F142" t="s">
        <v>103</v>
      </c>
      <c r="G142" t="s">
        <v>463</v>
      </c>
      <c r="H142">
        <v>8580</v>
      </c>
      <c r="I142" s="4">
        <v>43729</v>
      </c>
      <c r="J142">
        <f>IF(Table4[[#This Row],[income_class]]="Renewal",Table4[[#This Row],[Amount]],0)</f>
        <v>8580</v>
      </c>
      <c r="K142">
        <f>IF(Table4[[#This Row],[income_class]]="New",Table4[[#This Row],[Amount]],0)</f>
        <v>0</v>
      </c>
      <c r="L142">
        <f>IF(Table4[[#This Row],[income_class]]="Cross sell",Table4[[#This Row],[Amount]],0)</f>
        <v>0</v>
      </c>
    </row>
    <row r="143" spans="1:12" x14ac:dyDescent="0.3">
      <c r="A143" t="s">
        <v>22</v>
      </c>
      <c r="B143" t="s">
        <v>57</v>
      </c>
      <c r="D143" t="s">
        <v>503</v>
      </c>
      <c r="E143" t="s">
        <v>23</v>
      </c>
      <c r="F143" t="s">
        <v>49</v>
      </c>
      <c r="G143" t="s">
        <v>157</v>
      </c>
      <c r="H143">
        <v>60713</v>
      </c>
      <c r="I143" s="4">
        <v>43647</v>
      </c>
      <c r="J143">
        <f>IF(Table4[[#This Row],[income_class]]="Renewal",Table4[[#This Row],[Amount]],0)</f>
        <v>60713</v>
      </c>
      <c r="K143">
        <f>IF(Table4[[#This Row],[income_class]]="New",Table4[[#This Row],[Amount]],0)</f>
        <v>0</v>
      </c>
      <c r="L143">
        <f>IF(Table4[[#This Row],[income_class]]="Cross sell",Table4[[#This Row],[Amount]],0)</f>
        <v>0</v>
      </c>
    </row>
    <row r="144" spans="1:12" x14ac:dyDescent="0.3">
      <c r="A144" t="s">
        <v>22</v>
      </c>
      <c r="B144" t="s">
        <v>20</v>
      </c>
      <c r="D144" t="s">
        <v>503</v>
      </c>
      <c r="E144" t="s">
        <v>23</v>
      </c>
      <c r="F144" t="s">
        <v>51</v>
      </c>
      <c r="G144">
        <v>22531899</v>
      </c>
      <c r="H144">
        <v>50160</v>
      </c>
      <c r="I144" s="4">
        <v>43765</v>
      </c>
      <c r="J144">
        <f>IF(Table4[[#This Row],[income_class]]="Renewal",Table4[[#This Row],[Amount]],0)</f>
        <v>50160</v>
      </c>
      <c r="K144">
        <f>IF(Table4[[#This Row],[income_class]]="New",Table4[[#This Row],[Amount]],0)</f>
        <v>0</v>
      </c>
      <c r="L144">
        <f>IF(Table4[[#This Row],[income_class]]="Cross sell",Table4[[#This Row],[Amount]],0)</f>
        <v>0</v>
      </c>
    </row>
    <row r="145" spans="1:12" x14ac:dyDescent="0.3">
      <c r="A145" t="s">
        <v>22</v>
      </c>
      <c r="B145" t="s">
        <v>57</v>
      </c>
      <c r="D145" t="s">
        <v>503</v>
      </c>
      <c r="F145" t="s">
        <v>51</v>
      </c>
      <c r="G145" t="s">
        <v>174</v>
      </c>
      <c r="H145">
        <v>71765</v>
      </c>
      <c r="I145" s="4">
        <v>43764</v>
      </c>
      <c r="J145">
        <f>IF(Table4[[#This Row],[income_class]]="Renewal",Table4[[#This Row],[Amount]],0)</f>
        <v>0</v>
      </c>
      <c r="K145">
        <f>IF(Table4[[#This Row],[income_class]]="New",Table4[[#This Row],[Amount]],0)</f>
        <v>0</v>
      </c>
      <c r="L145">
        <f>IF(Table4[[#This Row],[income_class]]="Cross sell",Table4[[#This Row],[Amount]],0)</f>
        <v>0</v>
      </c>
    </row>
    <row r="146" spans="1:12" x14ac:dyDescent="0.3">
      <c r="A146" t="s">
        <v>22</v>
      </c>
      <c r="B146" t="s">
        <v>33</v>
      </c>
      <c r="C146">
        <v>13</v>
      </c>
      <c r="D146" t="s">
        <v>500</v>
      </c>
      <c r="E146" t="s">
        <v>58</v>
      </c>
      <c r="F146" t="s">
        <v>84</v>
      </c>
      <c r="G146" t="s">
        <v>369</v>
      </c>
      <c r="H146">
        <v>62399</v>
      </c>
      <c r="I146" s="4">
        <v>43783</v>
      </c>
      <c r="J146">
        <f>IF(Table4[[#This Row],[income_class]]="Renewal",Table4[[#This Row],[Amount]],0)</f>
        <v>0</v>
      </c>
      <c r="K146">
        <f>IF(Table4[[#This Row],[income_class]]="New",Table4[[#This Row],[Amount]],0)</f>
        <v>0</v>
      </c>
      <c r="L146">
        <f>IF(Table4[[#This Row],[income_class]]="Cross sell",Table4[[#This Row],[Amount]],0)</f>
        <v>62399</v>
      </c>
    </row>
    <row r="147" spans="1:12" x14ac:dyDescent="0.3">
      <c r="A147" t="s">
        <v>22</v>
      </c>
      <c r="B147" t="s">
        <v>35</v>
      </c>
      <c r="C147">
        <v>10</v>
      </c>
      <c r="D147" t="s">
        <v>39</v>
      </c>
      <c r="E147" t="s">
        <v>58</v>
      </c>
      <c r="F147" t="s">
        <v>82</v>
      </c>
      <c r="G147">
        <v>2280014070</v>
      </c>
      <c r="H147">
        <v>27530</v>
      </c>
      <c r="I147" s="4">
        <v>43533</v>
      </c>
      <c r="J147">
        <f>IF(Table4[[#This Row],[income_class]]="Renewal",Table4[[#This Row],[Amount]],0)</f>
        <v>0</v>
      </c>
      <c r="K147">
        <f>IF(Table4[[#This Row],[income_class]]="New",Table4[[#This Row],[Amount]],0)</f>
        <v>0</v>
      </c>
      <c r="L147">
        <f>IF(Table4[[#This Row],[income_class]]="Cross sell",Table4[[#This Row],[Amount]],0)</f>
        <v>27530</v>
      </c>
    </row>
    <row r="148" spans="1:12" x14ac:dyDescent="0.3">
      <c r="A148" t="s">
        <v>22</v>
      </c>
      <c r="B148" t="s">
        <v>40</v>
      </c>
      <c r="D148" t="s">
        <v>505</v>
      </c>
      <c r="E148" t="s">
        <v>23</v>
      </c>
      <c r="F148" t="s">
        <v>17</v>
      </c>
      <c r="G148" t="s">
        <v>64</v>
      </c>
      <c r="H148">
        <v>60000</v>
      </c>
      <c r="I148" s="4">
        <v>43556</v>
      </c>
      <c r="J148">
        <f>IF(Table4[[#This Row],[income_class]]="Renewal",Table4[[#This Row],[Amount]],0)</f>
        <v>60000</v>
      </c>
      <c r="K148">
        <f>IF(Table4[[#This Row],[income_class]]="New",Table4[[#This Row],[Amount]],0)</f>
        <v>0</v>
      </c>
      <c r="L148">
        <f>IF(Table4[[#This Row],[income_class]]="Cross sell",Table4[[#This Row],[Amount]],0)</f>
        <v>0</v>
      </c>
    </row>
    <row r="149" spans="1:12" x14ac:dyDescent="0.3">
      <c r="A149" t="s">
        <v>22</v>
      </c>
      <c r="B149" t="s">
        <v>57</v>
      </c>
      <c r="D149" t="s">
        <v>503</v>
      </c>
      <c r="E149" t="s">
        <v>23</v>
      </c>
      <c r="F149" t="s">
        <v>36</v>
      </c>
      <c r="G149">
        <v>1.203004619248E+19</v>
      </c>
      <c r="H149">
        <v>77400</v>
      </c>
      <c r="I149" s="4">
        <v>43687</v>
      </c>
      <c r="J149">
        <f>IF(Table4[[#This Row],[income_class]]="Renewal",Table4[[#This Row],[Amount]],0)</f>
        <v>77400</v>
      </c>
      <c r="K149">
        <f>IF(Table4[[#This Row],[income_class]]="New",Table4[[#This Row],[Amount]],0)</f>
        <v>0</v>
      </c>
      <c r="L149">
        <f>IF(Table4[[#This Row],[income_class]]="Cross sell",Table4[[#This Row],[Amount]],0)</f>
        <v>0</v>
      </c>
    </row>
    <row r="150" spans="1:12" x14ac:dyDescent="0.3">
      <c r="A150" t="s">
        <v>22</v>
      </c>
      <c r="B150" t="s">
        <v>57</v>
      </c>
      <c r="D150" t="s">
        <v>503</v>
      </c>
      <c r="E150" t="s">
        <v>23</v>
      </c>
      <c r="F150" t="s">
        <v>36</v>
      </c>
      <c r="G150">
        <v>1.203004619248E+19</v>
      </c>
      <c r="H150">
        <v>302812</v>
      </c>
      <c r="I150" s="4">
        <v>43687</v>
      </c>
      <c r="J150">
        <f>IF(Table4[[#This Row],[income_class]]="Renewal",Table4[[#This Row],[Amount]],0)</f>
        <v>302812</v>
      </c>
      <c r="K150">
        <f>IF(Table4[[#This Row],[income_class]]="New",Table4[[#This Row],[Amount]],0)</f>
        <v>0</v>
      </c>
      <c r="L150">
        <f>IF(Table4[[#This Row],[income_class]]="Cross sell",Table4[[#This Row],[Amount]],0)</f>
        <v>0</v>
      </c>
    </row>
    <row r="151" spans="1:12" x14ac:dyDescent="0.3">
      <c r="A151" t="s">
        <v>22</v>
      </c>
      <c r="B151" t="s">
        <v>48</v>
      </c>
      <c r="D151" t="s">
        <v>500</v>
      </c>
      <c r="E151" t="s">
        <v>23</v>
      </c>
      <c r="F151" t="s">
        <v>55</v>
      </c>
      <c r="G151" t="s">
        <v>187</v>
      </c>
      <c r="H151">
        <v>275569</v>
      </c>
      <c r="I151" s="4">
        <v>43525</v>
      </c>
      <c r="J151">
        <f>IF(Table4[[#This Row],[income_class]]="Renewal",Table4[[#This Row],[Amount]],0)</f>
        <v>275569</v>
      </c>
      <c r="K151">
        <f>IF(Table4[[#This Row],[income_class]]="New",Table4[[#This Row],[Amount]],0)</f>
        <v>0</v>
      </c>
      <c r="L151">
        <f>IF(Table4[[#This Row],[income_class]]="Cross sell",Table4[[#This Row],[Amount]],0)</f>
        <v>0</v>
      </c>
    </row>
    <row r="152" spans="1:12" x14ac:dyDescent="0.3">
      <c r="A152" t="s">
        <v>22</v>
      </c>
      <c r="B152" t="s">
        <v>35</v>
      </c>
      <c r="D152" t="s">
        <v>500</v>
      </c>
      <c r="E152" t="s">
        <v>23</v>
      </c>
      <c r="F152" t="s">
        <v>55</v>
      </c>
      <c r="G152" t="s">
        <v>186</v>
      </c>
      <c r="H152">
        <v>320000</v>
      </c>
      <c r="I152" s="4">
        <v>43496</v>
      </c>
      <c r="J152">
        <f>IF(Table4[[#This Row],[income_class]]="Renewal",Table4[[#This Row],[Amount]],0)</f>
        <v>320000</v>
      </c>
      <c r="K152">
        <f>IF(Table4[[#This Row],[income_class]]="New",Table4[[#This Row],[Amount]],0)</f>
        <v>0</v>
      </c>
      <c r="L152">
        <f>IF(Table4[[#This Row],[income_class]]="Cross sell",Table4[[#This Row],[Amount]],0)</f>
        <v>0</v>
      </c>
    </row>
    <row r="153" spans="1:12" x14ac:dyDescent="0.3">
      <c r="A153" t="s">
        <v>22</v>
      </c>
      <c r="B153" t="s">
        <v>40</v>
      </c>
      <c r="D153" t="s">
        <v>505</v>
      </c>
      <c r="E153" t="s">
        <v>23</v>
      </c>
      <c r="F153" t="s">
        <v>130</v>
      </c>
      <c r="G153">
        <v>3393</v>
      </c>
      <c r="H153">
        <v>114752</v>
      </c>
      <c r="I153" s="4">
        <v>43770</v>
      </c>
      <c r="J153">
        <f>IF(Table4[[#This Row],[income_class]]="Renewal",Table4[[#This Row],[Amount]],0)</f>
        <v>114752</v>
      </c>
      <c r="K153">
        <f>IF(Table4[[#This Row],[income_class]]="New",Table4[[#This Row],[Amount]],0)</f>
        <v>0</v>
      </c>
      <c r="L153">
        <f>IF(Table4[[#This Row],[income_class]]="Cross sell",Table4[[#This Row],[Amount]],0)</f>
        <v>0</v>
      </c>
    </row>
    <row r="154" spans="1:12" x14ac:dyDescent="0.3">
      <c r="A154" t="s">
        <v>22</v>
      </c>
      <c r="B154" t="s">
        <v>40</v>
      </c>
      <c r="D154" t="s">
        <v>505</v>
      </c>
      <c r="F154" t="s">
        <v>130</v>
      </c>
      <c r="G154" t="s">
        <v>431</v>
      </c>
      <c r="H154">
        <v>49027</v>
      </c>
      <c r="I154" s="4">
        <v>43500</v>
      </c>
      <c r="J154">
        <f>IF(Table4[[#This Row],[income_class]]="Renewal",Table4[[#This Row],[Amount]],0)</f>
        <v>0</v>
      </c>
      <c r="K154">
        <f>IF(Table4[[#This Row],[income_class]]="New",Table4[[#This Row],[Amount]],0)</f>
        <v>0</v>
      </c>
      <c r="L154">
        <f>IF(Table4[[#This Row],[income_class]]="Cross sell",Table4[[#This Row],[Amount]],0)</f>
        <v>0</v>
      </c>
    </row>
    <row r="155" spans="1:12" x14ac:dyDescent="0.3">
      <c r="A155" t="s">
        <v>22</v>
      </c>
      <c r="B155" t="s">
        <v>33</v>
      </c>
      <c r="C155">
        <v>13</v>
      </c>
      <c r="D155" t="s">
        <v>500</v>
      </c>
      <c r="E155" t="s">
        <v>58</v>
      </c>
      <c r="F155" t="s">
        <v>84</v>
      </c>
      <c r="G155" t="s">
        <v>375</v>
      </c>
      <c r="H155">
        <v>153332</v>
      </c>
      <c r="I155" s="4">
        <v>43757</v>
      </c>
      <c r="J155">
        <f>IF(Table4[[#This Row],[income_class]]="Renewal",Table4[[#This Row],[Amount]],0)</f>
        <v>0</v>
      </c>
      <c r="K155">
        <f>IF(Table4[[#This Row],[income_class]]="New",Table4[[#This Row],[Amount]],0)</f>
        <v>0</v>
      </c>
      <c r="L155">
        <f>IF(Table4[[#This Row],[income_class]]="Cross sell",Table4[[#This Row],[Amount]],0)</f>
        <v>153332</v>
      </c>
    </row>
    <row r="156" spans="1:12" x14ac:dyDescent="0.3">
      <c r="A156" t="s">
        <v>22</v>
      </c>
      <c r="B156" t="s">
        <v>20</v>
      </c>
      <c r="D156" t="s">
        <v>508</v>
      </c>
      <c r="E156" t="s">
        <v>28</v>
      </c>
      <c r="F156" t="s">
        <v>184</v>
      </c>
      <c r="G156">
        <v>2.4142027811737001E+18</v>
      </c>
      <c r="H156">
        <v>23591</v>
      </c>
      <c r="I156" s="4">
        <v>43586</v>
      </c>
      <c r="J156">
        <f>IF(Table4[[#This Row],[income_class]]="Renewal",Table4[[#This Row],[Amount]],0)</f>
        <v>0</v>
      </c>
      <c r="K156">
        <f>IF(Table4[[#This Row],[income_class]]="New",Table4[[#This Row],[Amount]],0)</f>
        <v>23591</v>
      </c>
      <c r="L156">
        <f>IF(Table4[[#This Row],[income_class]]="Cross sell",Table4[[#This Row],[Amount]],0)</f>
        <v>0</v>
      </c>
    </row>
    <row r="157" spans="1:12" x14ac:dyDescent="0.3">
      <c r="A157" t="s">
        <v>22</v>
      </c>
      <c r="B157" t="s">
        <v>57</v>
      </c>
      <c r="D157" t="s">
        <v>503</v>
      </c>
      <c r="E157" t="s">
        <v>23</v>
      </c>
      <c r="F157" t="s">
        <v>49</v>
      </c>
      <c r="G157" t="s">
        <v>154</v>
      </c>
      <c r="H157">
        <v>19181</v>
      </c>
      <c r="I157" s="4">
        <v>43679</v>
      </c>
      <c r="J157">
        <f>IF(Table4[[#This Row],[income_class]]="Renewal",Table4[[#This Row],[Amount]],0)</f>
        <v>19181</v>
      </c>
      <c r="K157">
        <f>IF(Table4[[#This Row],[income_class]]="New",Table4[[#This Row],[Amount]],0)</f>
        <v>0</v>
      </c>
      <c r="L157">
        <f>IF(Table4[[#This Row],[income_class]]="Cross sell",Table4[[#This Row],[Amount]],0)</f>
        <v>0</v>
      </c>
    </row>
    <row r="158" spans="1:12" x14ac:dyDescent="0.3">
      <c r="A158" t="s">
        <v>22</v>
      </c>
      <c r="B158" t="s">
        <v>54</v>
      </c>
      <c r="D158" t="s">
        <v>508</v>
      </c>
      <c r="E158" t="s">
        <v>28</v>
      </c>
      <c r="F158" t="s">
        <v>51</v>
      </c>
      <c r="G158">
        <v>2.3060011180300001E+19</v>
      </c>
      <c r="H158">
        <v>8228</v>
      </c>
      <c r="I158" s="4">
        <v>43524</v>
      </c>
      <c r="J158">
        <f>IF(Table4[[#This Row],[income_class]]="Renewal",Table4[[#This Row],[Amount]],0)</f>
        <v>0</v>
      </c>
      <c r="K158">
        <f>IF(Table4[[#This Row],[income_class]]="New",Table4[[#This Row],[Amount]],0)</f>
        <v>8228</v>
      </c>
      <c r="L158">
        <f>IF(Table4[[#This Row],[income_class]]="Cross sell",Table4[[#This Row],[Amount]],0)</f>
        <v>0</v>
      </c>
    </row>
    <row r="159" spans="1:12" x14ac:dyDescent="0.3">
      <c r="A159" t="s">
        <v>22</v>
      </c>
      <c r="B159" t="s">
        <v>54</v>
      </c>
      <c r="D159" t="s">
        <v>508</v>
      </c>
      <c r="F159" t="s">
        <v>51</v>
      </c>
      <c r="G159">
        <v>2.3060011180300001E+19</v>
      </c>
      <c r="H159">
        <v>5241</v>
      </c>
      <c r="I159" s="4">
        <v>43658</v>
      </c>
      <c r="J159">
        <f>IF(Table4[[#This Row],[income_class]]="Renewal",Table4[[#This Row],[Amount]],0)</f>
        <v>0</v>
      </c>
      <c r="K159">
        <f>IF(Table4[[#This Row],[income_class]]="New",Table4[[#This Row],[Amount]],0)</f>
        <v>0</v>
      </c>
      <c r="L159">
        <f>IF(Table4[[#This Row],[income_class]]="Cross sell",Table4[[#This Row],[Amount]],0)</f>
        <v>0</v>
      </c>
    </row>
    <row r="160" spans="1:12" x14ac:dyDescent="0.3">
      <c r="A160" t="s">
        <v>22</v>
      </c>
      <c r="B160" t="s">
        <v>54</v>
      </c>
      <c r="D160" t="s">
        <v>508</v>
      </c>
      <c r="F160" t="s">
        <v>51</v>
      </c>
      <c r="G160">
        <v>9.9000046190799995E+19</v>
      </c>
      <c r="H160">
        <v>13154</v>
      </c>
      <c r="I160" s="4">
        <v>43748</v>
      </c>
      <c r="J160">
        <f>IF(Table4[[#This Row],[income_class]]="Renewal",Table4[[#This Row],[Amount]],0)</f>
        <v>0</v>
      </c>
      <c r="K160">
        <f>IF(Table4[[#This Row],[income_class]]="New",Table4[[#This Row],[Amount]],0)</f>
        <v>0</v>
      </c>
      <c r="L160">
        <f>IF(Table4[[#This Row],[income_class]]="Cross sell",Table4[[#This Row],[Amount]],0)</f>
        <v>0</v>
      </c>
    </row>
    <row r="161" spans="1:12" x14ac:dyDescent="0.3">
      <c r="A161" t="s">
        <v>22</v>
      </c>
      <c r="B161" t="s">
        <v>54</v>
      </c>
      <c r="D161" t="s">
        <v>508</v>
      </c>
      <c r="E161" t="s">
        <v>28</v>
      </c>
      <c r="F161" t="s">
        <v>51</v>
      </c>
      <c r="G161">
        <v>9.9000046190799995E+19</v>
      </c>
      <c r="H161">
        <v>14461</v>
      </c>
      <c r="I161" s="4">
        <v>43716</v>
      </c>
      <c r="J161">
        <f>IF(Table4[[#This Row],[income_class]]="Renewal",Table4[[#This Row],[Amount]],0)</f>
        <v>0</v>
      </c>
      <c r="K161">
        <f>IF(Table4[[#This Row],[income_class]]="New",Table4[[#This Row],[Amount]],0)</f>
        <v>14461</v>
      </c>
      <c r="L161">
        <f>IF(Table4[[#This Row],[income_class]]="Cross sell",Table4[[#This Row],[Amount]],0)</f>
        <v>0</v>
      </c>
    </row>
    <row r="162" spans="1:12" x14ac:dyDescent="0.3">
      <c r="A162" t="s">
        <v>22</v>
      </c>
      <c r="B162" t="s">
        <v>57</v>
      </c>
      <c r="D162" t="s">
        <v>503</v>
      </c>
      <c r="E162" t="s">
        <v>23</v>
      </c>
      <c r="F162" t="s">
        <v>55</v>
      </c>
      <c r="G162" t="s">
        <v>201</v>
      </c>
      <c r="H162">
        <v>2853</v>
      </c>
      <c r="I162" s="4">
        <v>43639</v>
      </c>
      <c r="J162">
        <f>IF(Table4[[#This Row],[income_class]]="Renewal",Table4[[#This Row],[Amount]],0)</f>
        <v>2853</v>
      </c>
      <c r="K162">
        <f>IF(Table4[[#This Row],[income_class]]="New",Table4[[#This Row],[Amount]],0)</f>
        <v>0</v>
      </c>
      <c r="L162">
        <f>IF(Table4[[#This Row],[income_class]]="Cross sell",Table4[[#This Row],[Amount]],0)</f>
        <v>0</v>
      </c>
    </row>
    <row r="163" spans="1:12" x14ac:dyDescent="0.3">
      <c r="A163" t="s">
        <v>22</v>
      </c>
      <c r="B163" t="s">
        <v>57</v>
      </c>
      <c r="D163" t="s">
        <v>503</v>
      </c>
      <c r="E163" t="s">
        <v>23</v>
      </c>
      <c r="F163" t="s">
        <v>55</v>
      </c>
      <c r="G163" t="s">
        <v>202</v>
      </c>
      <c r="H163">
        <v>495</v>
      </c>
      <c r="I163" s="4">
        <v>43639</v>
      </c>
      <c r="J163">
        <f>IF(Table4[[#This Row],[income_class]]="Renewal",Table4[[#This Row],[Amount]],0)</f>
        <v>495</v>
      </c>
      <c r="K163">
        <f>IF(Table4[[#This Row],[income_class]]="New",Table4[[#This Row],[Amount]],0)</f>
        <v>0</v>
      </c>
      <c r="L163">
        <f>IF(Table4[[#This Row],[income_class]]="Cross sell",Table4[[#This Row],[Amount]],0)</f>
        <v>0</v>
      </c>
    </row>
    <row r="164" spans="1:12" x14ac:dyDescent="0.3">
      <c r="A164" t="s">
        <v>22</v>
      </c>
      <c r="B164" t="s">
        <v>57</v>
      </c>
      <c r="D164" t="s">
        <v>503</v>
      </c>
      <c r="F164" t="s">
        <v>55</v>
      </c>
      <c r="G164" t="s">
        <v>197</v>
      </c>
      <c r="H164">
        <v>5891</v>
      </c>
      <c r="I164" s="4">
        <v>43500</v>
      </c>
      <c r="J164">
        <f>IF(Table4[[#This Row],[income_class]]="Renewal",Table4[[#This Row],[Amount]],0)</f>
        <v>0</v>
      </c>
      <c r="K164">
        <f>IF(Table4[[#This Row],[income_class]]="New",Table4[[#This Row],[Amount]],0)</f>
        <v>0</v>
      </c>
      <c r="L164">
        <f>IF(Table4[[#This Row],[income_class]]="Cross sell",Table4[[#This Row],[Amount]],0)</f>
        <v>0</v>
      </c>
    </row>
    <row r="165" spans="1:12" x14ac:dyDescent="0.3">
      <c r="A165" t="s">
        <v>22</v>
      </c>
      <c r="B165" t="s">
        <v>48</v>
      </c>
      <c r="C165">
        <v>3</v>
      </c>
      <c r="D165" t="s">
        <v>56</v>
      </c>
      <c r="E165" t="s">
        <v>58</v>
      </c>
      <c r="F165" t="s">
        <v>79</v>
      </c>
      <c r="G165" t="s">
        <v>317</v>
      </c>
      <c r="H165">
        <v>4596</v>
      </c>
      <c r="I165" s="4">
        <v>43601</v>
      </c>
      <c r="J165">
        <f>IF(Table4[[#This Row],[income_class]]="Renewal",Table4[[#This Row],[Amount]],0)</f>
        <v>0</v>
      </c>
      <c r="K165">
        <f>IF(Table4[[#This Row],[income_class]]="New",Table4[[#This Row],[Amount]],0)</f>
        <v>0</v>
      </c>
      <c r="L165">
        <f>IF(Table4[[#This Row],[income_class]]="Cross sell",Table4[[#This Row],[Amount]],0)</f>
        <v>4596</v>
      </c>
    </row>
    <row r="166" spans="1:12" x14ac:dyDescent="0.3">
      <c r="A166" t="s">
        <v>22</v>
      </c>
      <c r="B166" t="s">
        <v>33</v>
      </c>
      <c r="C166">
        <v>3</v>
      </c>
      <c r="D166" t="s">
        <v>56</v>
      </c>
      <c r="E166" t="s">
        <v>58</v>
      </c>
      <c r="F166" t="s">
        <v>130</v>
      </c>
      <c r="G166">
        <v>9.9000044180300005E+19</v>
      </c>
      <c r="H166">
        <v>21443</v>
      </c>
      <c r="I166" s="4">
        <v>43649</v>
      </c>
      <c r="J166">
        <f>IF(Table4[[#This Row],[income_class]]="Renewal",Table4[[#This Row],[Amount]],0)</f>
        <v>0</v>
      </c>
      <c r="K166">
        <f>IF(Table4[[#This Row],[income_class]]="New",Table4[[#This Row],[Amount]],0)</f>
        <v>0</v>
      </c>
      <c r="L166">
        <f>IF(Table4[[#This Row],[income_class]]="Cross sell",Table4[[#This Row],[Amount]],0)</f>
        <v>21443</v>
      </c>
    </row>
    <row r="167" spans="1:12" x14ac:dyDescent="0.3">
      <c r="A167" t="s">
        <v>22</v>
      </c>
      <c r="B167" t="s">
        <v>33</v>
      </c>
      <c r="C167">
        <v>3</v>
      </c>
      <c r="D167" t="s">
        <v>56</v>
      </c>
      <c r="E167" t="s">
        <v>58</v>
      </c>
      <c r="F167" t="s">
        <v>130</v>
      </c>
      <c r="G167">
        <v>9.9000044180300005E+19</v>
      </c>
      <c r="H167">
        <v>21442</v>
      </c>
      <c r="I167" s="4">
        <v>43758</v>
      </c>
      <c r="J167">
        <f>IF(Table4[[#This Row],[income_class]]="Renewal",Table4[[#This Row],[Amount]],0)</f>
        <v>0</v>
      </c>
      <c r="K167">
        <f>IF(Table4[[#This Row],[income_class]]="New",Table4[[#This Row],[Amount]],0)</f>
        <v>0</v>
      </c>
      <c r="L167">
        <f>IF(Table4[[#This Row],[income_class]]="Cross sell",Table4[[#This Row],[Amount]],0)</f>
        <v>21442</v>
      </c>
    </row>
    <row r="168" spans="1:12" x14ac:dyDescent="0.3">
      <c r="A168" t="s">
        <v>22</v>
      </c>
      <c r="B168" t="s">
        <v>33</v>
      </c>
      <c r="C168">
        <v>3</v>
      </c>
      <c r="D168" t="s">
        <v>56</v>
      </c>
      <c r="E168" t="s">
        <v>58</v>
      </c>
      <c r="F168" t="s">
        <v>130</v>
      </c>
      <c r="G168">
        <v>9.9000044180300005E+19</v>
      </c>
      <c r="H168">
        <v>21443</v>
      </c>
      <c r="I168" s="4">
        <v>43540</v>
      </c>
      <c r="J168">
        <f>IF(Table4[[#This Row],[income_class]]="Renewal",Table4[[#This Row],[Amount]],0)</f>
        <v>0</v>
      </c>
      <c r="K168">
        <f>IF(Table4[[#This Row],[income_class]]="New",Table4[[#This Row],[Amount]],0)</f>
        <v>0</v>
      </c>
      <c r="L168">
        <f>IF(Table4[[#This Row],[income_class]]="Cross sell",Table4[[#This Row],[Amount]],0)</f>
        <v>21443</v>
      </c>
    </row>
    <row r="169" spans="1:12" x14ac:dyDescent="0.3">
      <c r="A169" t="s">
        <v>22</v>
      </c>
      <c r="B169" t="s">
        <v>33</v>
      </c>
      <c r="C169">
        <v>3</v>
      </c>
      <c r="D169" t="s">
        <v>56</v>
      </c>
      <c r="E169" t="s">
        <v>58</v>
      </c>
      <c r="F169" t="s">
        <v>130</v>
      </c>
      <c r="G169">
        <v>9.9000044180300005E+19</v>
      </c>
      <c r="H169">
        <v>17949</v>
      </c>
      <c r="I169" s="4">
        <v>43649</v>
      </c>
      <c r="J169">
        <f>IF(Table4[[#This Row],[income_class]]="Renewal",Table4[[#This Row],[Amount]],0)</f>
        <v>0</v>
      </c>
      <c r="K169">
        <f>IF(Table4[[#This Row],[income_class]]="New",Table4[[#This Row],[Amount]],0)</f>
        <v>0</v>
      </c>
      <c r="L169">
        <f>IF(Table4[[#This Row],[income_class]]="Cross sell",Table4[[#This Row],[Amount]],0)</f>
        <v>17949</v>
      </c>
    </row>
    <row r="170" spans="1:12" x14ac:dyDescent="0.3">
      <c r="A170" t="s">
        <v>22</v>
      </c>
      <c r="B170" t="s">
        <v>33</v>
      </c>
      <c r="C170">
        <v>3</v>
      </c>
      <c r="D170" t="s">
        <v>56</v>
      </c>
      <c r="E170" t="s">
        <v>58</v>
      </c>
      <c r="F170" t="s">
        <v>130</v>
      </c>
      <c r="G170">
        <v>9.9000044180300005E+19</v>
      </c>
      <c r="H170">
        <v>17949</v>
      </c>
      <c r="I170" s="4">
        <v>43540</v>
      </c>
      <c r="J170">
        <f>IF(Table4[[#This Row],[income_class]]="Renewal",Table4[[#This Row],[Amount]],0)</f>
        <v>0</v>
      </c>
      <c r="K170">
        <f>IF(Table4[[#This Row],[income_class]]="New",Table4[[#This Row],[Amount]],0)</f>
        <v>0</v>
      </c>
      <c r="L170">
        <f>IF(Table4[[#This Row],[income_class]]="Cross sell",Table4[[#This Row],[Amount]],0)</f>
        <v>17949</v>
      </c>
    </row>
    <row r="171" spans="1:12" x14ac:dyDescent="0.3">
      <c r="A171" t="s">
        <v>22</v>
      </c>
      <c r="B171" t="s">
        <v>48</v>
      </c>
      <c r="D171" t="s">
        <v>504</v>
      </c>
      <c r="E171" t="s">
        <v>28</v>
      </c>
      <c r="F171" t="s">
        <v>130</v>
      </c>
      <c r="G171" t="s">
        <v>425</v>
      </c>
      <c r="H171">
        <v>7889</v>
      </c>
      <c r="I171" s="4">
        <v>43477</v>
      </c>
      <c r="J171">
        <f>IF(Table4[[#This Row],[income_class]]="Renewal",Table4[[#This Row],[Amount]],0)</f>
        <v>0</v>
      </c>
      <c r="K171">
        <f>IF(Table4[[#This Row],[income_class]]="New",Table4[[#This Row],[Amount]],0)</f>
        <v>7889</v>
      </c>
      <c r="L171">
        <f>IF(Table4[[#This Row],[income_class]]="Cross sell",Table4[[#This Row],[Amount]],0)</f>
        <v>0</v>
      </c>
    </row>
    <row r="172" spans="1:12" x14ac:dyDescent="0.3">
      <c r="A172" t="s">
        <v>22</v>
      </c>
      <c r="B172" t="s">
        <v>35</v>
      </c>
      <c r="C172">
        <v>3</v>
      </c>
      <c r="D172" t="s">
        <v>56</v>
      </c>
      <c r="E172" t="s">
        <v>58</v>
      </c>
      <c r="F172" t="s">
        <v>130</v>
      </c>
      <c r="G172">
        <v>3.1142031258438999E+18</v>
      </c>
      <c r="H172">
        <v>8198</v>
      </c>
      <c r="I172" s="4">
        <v>43763</v>
      </c>
      <c r="J172">
        <f>IF(Table4[[#This Row],[income_class]]="Renewal",Table4[[#This Row],[Amount]],0)</f>
        <v>0</v>
      </c>
      <c r="K172">
        <f>IF(Table4[[#This Row],[income_class]]="New",Table4[[#This Row],[Amount]],0)</f>
        <v>0</v>
      </c>
      <c r="L172">
        <f>IF(Table4[[#This Row],[income_class]]="Cross sell",Table4[[#This Row],[Amount]],0)</f>
        <v>8198</v>
      </c>
    </row>
    <row r="173" spans="1:12" x14ac:dyDescent="0.3">
      <c r="A173" t="s">
        <v>22</v>
      </c>
      <c r="B173" t="s">
        <v>40</v>
      </c>
      <c r="D173" t="s">
        <v>505</v>
      </c>
      <c r="F173" t="s">
        <v>130</v>
      </c>
      <c r="G173" t="s">
        <v>430</v>
      </c>
      <c r="H173">
        <v>18697</v>
      </c>
      <c r="I173" s="4">
        <v>43535</v>
      </c>
      <c r="J173">
        <f>IF(Table4[[#This Row],[income_class]]="Renewal",Table4[[#This Row],[Amount]],0)</f>
        <v>0</v>
      </c>
      <c r="K173">
        <f>IF(Table4[[#This Row],[income_class]]="New",Table4[[#This Row],[Amount]],0)</f>
        <v>0</v>
      </c>
      <c r="L173">
        <f>IF(Table4[[#This Row],[income_class]]="Cross sell",Table4[[#This Row],[Amount]],0)</f>
        <v>0</v>
      </c>
    </row>
    <row r="174" spans="1:12" x14ac:dyDescent="0.3">
      <c r="A174" t="s">
        <v>22</v>
      </c>
      <c r="B174" t="s">
        <v>40</v>
      </c>
      <c r="D174" t="s">
        <v>505</v>
      </c>
      <c r="F174" t="s">
        <v>130</v>
      </c>
      <c r="G174" t="s">
        <v>430</v>
      </c>
      <c r="H174">
        <v>17140</v>
      </c>
      <c r="I174" s="4">
        <v>43749</v>
      </c>
      <c r="J174">
        <f>IF(Table4[[#This Row],[income_class]]="Renewal",Table4[[#This Row],[Amount]],0)</f>
        <v>0</v>
      </c>
      <c r="K174">
        <f>IF(Table4[[#This Row],[income_class]]="New",Table4[[#This Row],[Amount]],0)</f>
        <v>0</v>
      </c>
      <c r="L174">
        <f>IF(Table4[[#This Row],[income_class]]="Cross sell",Table4[[#This Row],[Amount]],0)</f>
        <v>0</v>
      </c>
    </row>
    <row r="175" spans="1:12" x14ac:dyDescent="0.3">
      <c r="A175" t="s">
        <v>22</v>
      </c>
      <c r="B175" t="s">
        <v>40</v>
      </c>
      <c r="D175" t="s">
        <v>505</v>
      </c>
      <c r="F175" t="s">
        <v>130</v>
      </c>
      <c r="G175" t="s">
        <v>430</v>
      </c>
      <c r="H175">
        <v>8561</v>
      </c>
      <c r="I175" s="4">
        <v>43783</v>
      </c>
      <c r="J175">
        <f>IF(Table4[[#This Row],[income_class]]="Renewal",Table4[[#This Row],[Amount]],0)</f>
        <v>0</v>
      </c>
      <c r="K175">
        <f>IF(Table4[[#This Row],[income_class]]="New",Table4[[#This Row],[Amount]],0)</f>
        <v>0</v>
      </c>
      <c r="L175">
        <f>IF(Table4[[#This Row],[income_class]]="Cross sell",Table4[[#This Row],[Amount]],0)</f>
        <v>0</v>
      </c>
    </row>
    <row r="176" spans="1:12" x14ac:dyDescent="0.3">
      <c r="A176" t="s">
        <v>22</v>
      </c>
      <c r="B176" t="s">
        <v>35</v>
      </c>
      <c r="D176" t="s">
        <v>504</v>
      </c>
      <c r="E176" t="s">
        <v>23</v>
      </c>
      <c r="F176" t="s">
        <v>103</v>
      </c>
      <c r="G176">
        <v>43191787</v>
      </c>
      <c r="H176">
        <v>6213</v>
      </c>
      <c r="I176" s="4">
        <v>43649</v>
      </c>
      <c r="J176">
        <f>IF(Table4[[#This Row],[income_class]]="Renewal",Table4[[#This Row],[Amount]],0)</f>
        <v>6213</v>
      </c>
      <c r="K176">
        <f>IF(Table4[[#This Row],[income_class]]="New",Table4[[#This Row],[Amount]],0)</f>
        <v>0</v>
      </c>
      <c r="L176">
        <f>IF(Table4[[#This Row],[income_class]]="Cross sell",Table4[[#This Row],[Amount]],0)</f>
        <v>0</v>
      </c>
    </row>
    <row r="177" spans="1:12" x14ac:dyDescent="0.3">
      <c r="A177" t="s">
        <v>22</v>
      </c>
      <c r="B177" t="s">
        <v>57</v>
      </c>
      <c r="D177" t="s">
        <v>503</v>
      </c>
      <c r="E177" t="s">
        <v>23</v>
      </c>
      <c r="F177" t="s">
        <v>103</v>
      </c>
      <c r="G177" t="s">
        <v>466</v>
      </c>
      <c r="H177">
        <v>8625</v>
      </c>
      <c r="I177" s="4">
        <v>43729</v>
      </c>
      <c r="J177">
        <f>IF(Table4[[#This Row],[income_class]]="Renewal",Table4[[#This Row],[Amount]],0)</f>
        <v>8625</v>
      </c>
      <c r="K177">
        <f>IF(Table4[[#This Row],[income_class]]="New",Table4[[#This Row],[Amount]],0)</f>
        <v>0</v>
      </c>
      <c r="L177">
        <f>IF(Table4[[#This Row],[income_class]]="Cross sell",Table4[[#This Row],[Amount]],0)</f>
        <v>0</v>
      </c>
    </row>
    <row r="178" spans="1:12" x14ac:dyDescent="0.3">
      <c r="A178" t="s">
        <v>22</v>
      </c>
      <c r="B178" t="s">
        <v>57</v>
      </c>
      <c r="D178" t="s">
        <v>503</v>
      </c>
      <c r="E178" t="s">
        <v>23</v>
      </c>
      <c r="F178" t="s">
        <v>103</v>
      </c>
      <c r="G178" t="s">
        <v>464</v>
      </c>
      <c r="H178">
        <v>4579</v>
      </c>
      <c r="I178" s="4">
        <v>43729</v>
      </c>
      <c r="J178">
        <f>IF(Table4[[#This Row],[income_class]]="Renewal",Table4[[#This Row],[Amount]],0)</f>
        <v>4579</v>
      </c>
      <c r="K178">
        <f>IF(Table4[[#This Row],[income_class]]="New",Table4[[#This Row],[Amount]],0)</f>
        <v>0</v>
      </c>
      <c r="L178">
        <f>IF(Table4[[#This Row],[income_class]]="Cross sell",Table4[[#This Row],[Amount]],0)</f>
        <v>0</v>
      </c>
    </row>
    <row r="179" spans="1:12" x14ac:dyDescent="0.3">
      <c r="A179" t="s">
        <v>22</v>
      </c>
      <c r="B179" t="s">
        <v>57</v>
      </c>
      <c r="D179" t="s">
        <v>503</v>
      </c>
      <c r="F179" t="s">
        <v>103</v>
      </c>
      <c r="G179" t="s">
        <v>459</v>
      </c>
      <c r="H179">
        <v>1980</v>
      </c>
      <c r="I179" s="4">
        <v>43630</v>
      </c>
      <c r="J179">
        <f>IF(Table4[[#This Row],[income_class]]="Renewal",Table4[[#This Row],[Amount]],0)</f>
        <v>0</v>
      </c>
      <c r="K179">
        <f>IF(Table4[[#This Row],[income_class]]="New",Table4[[#This Row],[Amount]],0)</f>
        <v>0</v>
      </c>
      <c r="L179">
        <f>IF(Table4[[#This Row],[income_class]]="Cross sell",Table4[[#This Row],[Amount]],0)</f>
        <v>0</v>
      </c>
    </row>
    <row r="180" spans="1:12" x14ac:dyDescent="0.3">
      <c r="A180" t="s">
        <v>22</v>
      </c>
      <c r="B180" t="s">
        <v>57</v>
      </c>
      <c r="D180" t="s">
        <v>503</v>
      </c>
      <c r="E180" t="s">
        <v>23</v>
      </c>
      <c r="F180" t="s">
        <v>103</v>
      </c>
      <c r="G180" t="s">
        <v>465</v>
      </c>
      <c r="H180">
        <v>3330</v>
      </c>
      <c r="I180" s="4">
        <v>43729</v>
      </c>
      <c r="J180">
        <f>IF(Table4[[#This Row],[income_class]]="Renewal",Table4[[#This Row],[Amount]],0)</f>
        <v>3330</v>
      </c>
      <c r="K180">
        <f>IF(Table4[[#This Row],[income_class]]="New",Table4[[#This Row],[Amount]],0)</f>
        <v>0</v>
      </c>
      <c r="L180">
        <f>IF(Table4[[#This Row],[income_class]]="Cross sell",Table4[[#This Row],[Amount]],0)</f>
        <v>0</v>
      </c>
    </row>
    <row r="181" spans="1:12" x14ac:dyDescent="0.3">
      <c r="A181" t="s">
        <v>22</v>
      </c>
      <c r="B181" t="s">
        <v>33</v>
      </c>
      <c r="C181">
        <v>2</v>
      </c>
      <c r="D181" t="s">
        <v>27</v>
      </c>
      <c r="E181" t="s">
        <v>58</v>
      </c>
      <c r="F181" t="s">
        <v>84</v>
      </c>
      <c r="G181" t="s">
        <v>368</v>
      </c>
      <c r="H181">
        <v>90282</v>
      </c>
      <c r="I181" s="4">
        <v>43523</v>
      </c>
      <c r="J181">
        <f>IF(Table4[[#This Row],[income_class]]="Renewal",Table4[[#This Row],[Amount]],0)</f>
        <v>0</v>
      </c>
      <c r="K181">
        <f>IF(Table4[[#This Row],[income_class]]="New",Table4[[#This Row],[Amount]],0)</f>
        <v>0</v>
      </c>
      <c r="L181">
        <f>IF(Table4[[#This Row],[income_class]]="Cross sell",Table4[[#This Row],[Amount]],0)</f>
        <v>90282</v>
      </c>
    </row>
    <row r="182" spans="1:12" x14ac:dyDescent="0.3">
      <c r="A182" t="s">
        <v>22</v>
      </c>
      <c r="B182" t="s">
        <v>33</v>
      </c>
      <c r="C182">
        <v>13</v>
      </c>
      <c r="D182" t="s">
        <v>500</v>
      </c>
      <c r="E182" t="s">
        <v>58</v>
      </c>
      <c r="F182" t="s">
        <v>84</v>
      </c>
      <c r="G182" t="s">
        <v>369</v>
      </c>
      <c r="H182">
        <v>68639</v>
      </c>
      <c r="I182" s="4">
        <v>43599</v>
      </c>
      <c r="J182">
        <f>IF(Table4[[#This Row],[income_class]]="Renewal",Table4[[#This Row],[Amount]],0)</f>
        <v>0</v>
      </c>
      <c r="K182">
        <f>IF(Table4[[#This Row],[income_class]]="New",Table4[[#This Row],[Amount]],0)</f>
        <v>0</v>
      </c>
      <c r="L182">
        <f>IF(Table4[[#This Row],[income_class]]="Cross sell",Table4[[#This Row],[Amount]],0)</f>
        <v>68639</v>
      </c>
    </row>
    <row r="183" spans="1:12" x14ac:dyDescent="0.3">
      <c r="A183" t="s">
        <v>22</v>
      </c>
      <c r="B183" t="s">
        <v>33</v>
      </c>
      <c r="C183">
        <v>2</v>
      </c>
      <c r="D183" t="s">
        <v>27</v>
      </c>
      <c r="E183" t="s">
        <v>58</v>
      </c>
      <c r="F183" t="s">
        <v>84</v>
      </c>
      <c r="G183" t="s">
        <v>368</v>
      </c>
      <c r="H183">
        <v>90282</v>
      </c>
      <c r="I183" s="4">
        <v>43704</v>
      </c>
      <c r="J183">
        <f>IF(Table4[[#This Row],[income_class]]="Renewal",Table4[[#This Row],[Amount]],0)</f>
        <v>0</v>
      </c>
      <c r="K183">
        <f>IF(Table4[[#This Row],[income_class]]="New",Table4[[#This Row],[Amount]],0)</f>
        <v>0</v>
      </c>
      <c r="L183">
        <f>IF(Table4[[#This Row],[income_class]]="Cross sell",Table4[[#This Row],[Amount]],0)</f>
        <v>90282</v>
      </c>
    </row>
    <row r="184" spans="1:12" x14ac:dyDescent="0.3">
      <c r="A184" t="s">
        <v>22</v>
      </c>
      <c r="B184" t="s">
        <v>33</v>
      </c>
      <c r="C184">
        <v>2</v>
      </c>
      <c r="D184" t="s">
        <v>27</v>
      </c>
      <c r="E184" t="s">
        <v>58</v>
      </c>
      <c r="F184" t="s">
        <v>84</v>
      </c>
      <c r="G184" t="s">
        <v>368</v>
      </c>
      <c r="H184">
        <v>90282</v>
      </c>
      <c r="I184" s="4">
        <v>43612</v>
      </c>
      <c r="J184">
        <f>IF(Table4[[#This Row],[income_class]]="Renewal",Table4[[#This Row],[Amount]],0)</f>
        <v>0</v>
      </c>
      <c r="K184">
        <f>IF(Table4[[#This Row],[income_class]]="New",Table4[[#This Row],[Amount]],0)</f>
        <v>0</v>
      </c>
      <c r="L184">
        <f>IF(Table4[[#This Row],[income_class]]="Cross sell",Table4[[#This Row],[Amount]],0)</f>
        <v>90282</v>
      </c>
    </row>
    <row r="185" spans="1:12" x14ac:dyDescent="0.3">
      <c r="A185" t="s">
        <v>22</v>
      </c>
      <c r="B185" t="s">
        <v>33</v>
      </c>
      <c r="C185">
        <v>13</v>
      </c>
      <c r="D185" t="s">
        <v>500</v>
      </c>
      <c r="E185" t="s">
        <v>58</v>
      </c>
      <c r="F185" t="s">
        <v>84</v>
      </c>
      <c r="G185" t="s">
        <v>374</v>
      </c>
      <c r="H185">
        <v>67102</v>
      </c>
      <c r="I185" s="4">
        <v>43551</v>
      </c>
      <c r="J185">
        <f>IF(Table4[[#This Row],[income_class]]="Renewal",Table4[[#This Row],[Amount]],0)</f>
        <v>0</v>
      </c>
      <c r="K185">
        <f>IF(Table4[[#This Row],[income_class]]="New",Table4[[#This Row],[Amount]],0)</f>
        <v>0</v>
      </c>
      <c r="L185">
        <f>IF(Table4[[#This Row],[income_class]]="Cross sell",Table4[[#This Row],[Amount]],0)</f>
        <v>67102</v>
      </c>
    </row>
    <row r="186" spans="1:12" x14ac:dyDescent="0.3">
      <c r="A186" t="s">
        <v>22</v>
      </c>
      <c r="B186" t="s">
        <v>35</v>
      </c>
      <c r="D186" t="s">
        <v>500</v>
      </c>
      <c r="E186" t="s">
        <v>23</v>
      </c>
      <c r="F186" t="s">
        <v>55</v>
      </c>
      <c r="G186" t="s">
        <v>185</v>
      </c>
      <c r="H186">
        <v>125000</v>
      </c>
      <c r="I186" s="4">
        <v>43496</v>
      </c>
      <c r="J186">
        <f>IF(Table4[[#This Row],[income_class]]="Renewal",Table4[[#This Row],[Amount]],0)</f>
        <v>125000</v>
      </c>
      <c r="K186">
        <f>IF(Table4[[#This Row],[income_class]]="New",Table4[[#This Row],[Amount]],0)</f>
        <v>0</v>
      </c>
      <c r="L186">
        <f>IF(Table4[[#This Row],[income_class]]="Cross sell",Table4[[#This Row],[Amount]],0)</f>
        <v>0</v>
      </c>
    </row>
    <row r="187" spans="1:12" x14ac:dyDescent="0.3">
      <c r="A187" t="s">
        <v>22</v>
      </c>
      <c r="B187" t="s">
        <v>104</v>
      </c>
      <c r="D187" t="s">
        <v>507</v>
      </c>
      <c r="E187" t="s">
        <v>23</v>
      </c>
      <c r="F187" t="s">
        <v>78</v>
      </c>
      <c r="G187" t="s">
        <v>509</v>
      </c>
      <c r="H187">
        <v>115781</v>
      </c>
      <c r="I187" s="4">
        <v>43674</v>
      </c>
      <c r="J187">
        <f>IF(Table4[[#This Row],[income_class]]="Renewal",Table4[[#This Row],[Amount]],0)</f>
        <v>115781</v>
      </c>
      <c r="K187">
        <f>IF(Table4[[#This Row],[income_class]]="New",Table4[[#This Row],[Amount]],0)</f>
        <v>0</v>
      </c>
      <c r="L187">
        <f>IF(Table4[[#This Row],[income_class]]="Cross sell",Table4[[#This Row],[Amount]],0)</f>
        <v>0</v>
      </c>
    </row>
    <row r="188" spans="1:12" x14ac:dyDescent="0.3">
      <c r="A188" t="s">
        <v>22</v>
      </c>
      <c r="B188" t="s">
        <v>35</v>
      </c>
      <c r="D188" t="s">
        <v>500</v>
      </c>
      <c r="E188" t="s">
        <v>23</v>
      </c>
      <c r="F188" t="s">
        <v>36</v>
      </c>
      <c r="G188" t="s">
        <v>107</v>
      </c>
      <c r="H188">
        <v>137500</v>
      </c>
      <c r="I188" s="4">
        <v>43466</v>
      </c>
      <c r="J188">
        <f>IF(Table4[[#This Row],[income_class]]="Renewal",Table4[[#This Row],[Amount]],0)</f>
        <v>137500</v>
      </c>
      <c r="K188">
        <f>IF(Table4[[#This Row],[income_class]]="New",Table4[[#This Row],[Amount]],0)</f>
        <v>0</v>
      </c>
      <c r="L188">
        <f>IF(Table4[[#This Row],[income_class]]="Cross sell",Table4[[#This Row],[Amount]],0)</f>
        <v>0</v>
      </c>
    </row>
    <row r="189" spans="1:12" x14ac:dyDescent="0.3">
      <c r="A189" t="s">
        <v>22</v>
      </c>
      <c r="B189" t="s">
        <v>33</v>
      </c>
      <c r="C189">
        <v>2</v>
      </c>
      <c r="D189" t="s">
        <v>27</v>
      </c>
      <c r="E189" t="s">
        <v>58</v>
      </c>
      <c r="F189" t="s">
        <v>84</v>
      </c>
      <c r="G189" t="s">
        <v>375</v>
      </c>
      <c r="H189">
        <v>208093</v>
      </c>
      <c r="I189" s="4">
        <v>43549</v>
      </c>
      <c r="J189">
        <f>IF(Table4[[#This Row],[income_class]]="Renewal",Table4[[#This Row],[Amount]],0)</f>
        <v>0</v>
      </c>
      <c r="K189">
        <f>IF(Table4[[#This Row],[income_class]]="New",Table4[[#This Row],[Amount]],0)</f>
        <v>0</v>
      </c>
      <c r="L189">
        <f>IF(Table4[[#This Row],[income_class]]="Cross sell",Table4[[#This Row],[Amount]],0)</f>
        <v>208093</v>
      </c>
    </row>
    <row r="190" spans="1:12" x14ac:dyDescent="0.3">
      <c r="A190" t="s">
        <v>22</v>
      </c>
      <c r="B190" t="s">
        <v>33</v>
      </c>
      <c r="C190">
        <v>2</v>
      </c>
      <c r="D190" t="s">
        <v>27</v>
      </c>
      <c r="E190" t="s">
        <v>58</v>
      </c>
      <c r="F190" t="s">
        <v>84</v>
      </c>
      <c r="G190" t="s">
        <v>375</v>
      </c>
      <c r="H190">
        <v>153332</v>
      </c>
      <c r="I190" s="4">
        <v>43653</v>
      </c>
      <c r="J190">
        <f>IF(Table4[[#This Row],[income_class]]="Renewal",Table4[[#This Row],[Amount]],0)</f>
        <v>0</v>
      </c>
      <c r="K190">
        <f>IF(Table4[[#This Row],[income_class]]="New",Table4[[#This Row],[Amount]],0)</f>
        <v>0</v>
      </c>
      <c r="L190">
        <f>IF(Table4[[#This Row],[income_class]]="Cross sell",Table4[[#This Row],[Amount]],0)</f>
        <v>153332</v>
      </c>
    </row>
    <row r="191" spans="1:12" x14ac:dyDescent="0.3">
      <c r="A191" t="s">
        <v>22</v>
      </c>
      <c r="B191" t="s">
        <v>35</v>
      </c>
      <c r="D191" t="s">
        <v>500</v>
      </c>
      <c r="E191" t="s">
        <v>23</v>
      </c>
      <c r="F191" t="s">
        <v>36</v>
      </c>
      <c r="G191" t="s">
        <v>123</v>
      </c>
      <c r="H191">
        <v>131250</v>
      </c>
      <c r="I191" s="4">
        <v>43608</v>
      </c>
      <c r="J191">
        <f>IF(Table4[[#This Row],[income_class]]="Renewal",Table4[[#This Row],[Amount]],0)</f>
        <v>131250</v>
      </c>
      <c r="K191">
        <f>IF(Table4[[#This Row],[income_class]]="New",Table4[[#This Row],[Amount]],0)</f>
        <v>0</v>
      </c>
      <c r="L191">
        <f>IF(Table4[[#This Row],[income_class]]="Cross sell",Table4[[#This Row],[Amount]],0)</f>
        <v>0</v>
      </c>
    </row>
    <row r="192" spans="1:12" x14ac:dyDescent="0.3">
      <c r="A192" t="s">
        <v>22</v>
      </c>
      <c r="B192" t="s">
        <v>20</v>
      </c>
      <c r="D192" t="s">
        <v>508</v>
      </c>
      <c r="F192" t="s">
        <v>130</v>
      </c>
      <c r="G192">
        <v>2.4142025629033999E+18</v>
      </c>
      <c r="H192">
        <v>56100</v>
      </c>
      <c r="I192" s="4">
        <v>43532</v>
      </c>
      <c r="J192">
        <f>IF(Table4[[#This Row],[income_class]]="Renewal",Table4[[#This Row],[Amount]],0)</f>
        <v>0</v>
      </c>
      <c r="K192">
        <f>IF(Table4[[#This Row],[income_class]]="New",Table4[[#This Row],[Amount]],0)</f>
        <v>0</v>
      </c>
      <c r="L192">
        <f>IF(Table4[[#This Row],[income_class]]="Cross sell",Table4[[#This Row],[Amount]],0)</f>
        <v>0</v>
      </c>
    </row>
    <row r="193" spans="1:12" x14ac:dyDescent="0.3">
      <c r="A193" t="s">
        <v>22</v>
      </c>
      <c r="B193" t="s">
        <v>20</v>
      </c>
      <c r="D193" t="s">
        <v>500</v>
      </c>
      <c r="E193" t="s">
        <v>23</v>
      </c>
      <c r="F193" t="s">
        <v>55</v>
      </c>
      <c r="G193" t="s">
        <v>188</v>
      </c>
      <c r="H193">
        <v>50333</v>
      </c>
      <c r="I193" s="4">
        <v>43525</v>
      </c>
      <c r="J193">
        <f>IF(Table4[[#This Row],[income_class]]="Renewal",Table4[[#This Row],[Amount]],0)</f>
        <v>50333</v>
      </c>
      <c r="K193">
        <f>IF(Table4[[#This Row],[income_class]]="New",Table4[[#This Row],[Amount]],0)</f>
        <v>0</v>
      </c>
      <c r="L193">
        <f>IF(Table4[[#This Row],[income_class]]="Cross sell",Table4[[#This Row],[Amount]],0)</f>
        <v>0</v>
      </c>
    </row>
    <row r="194" spans="1:12" x14ac:dyDescent="0.3">
      <c r="A194" t="s">
        <v>22</v>
      </c>
      <c r="B194" t="s">
        <v>35</v>
      </c>
      <c r="D194" t="s">
        <v>500</v>
      </c>
      <c r="E194" t="s">
        <v>23</v>
      </c>
      <c r="F194" t="s">
        <v>103</v>
      </c>
      <c r="G194">
        <v>41046110</v>
      </c>
      <c r="H194">
        <v>74250</v>
      </c>
      <c r="I194" s="4">
        <v>43564</v>
      </c>
      <c r="J194">
        <f>IF(Table4[[#This Row],[income_class]]="Renewal",Table4[[#This Row],[Amount]],0)</f>
        <v>74250</v>
      </c>
      <c r="K194">
        <f>IF(Table4[[#This Row],[income_class]]="New",Table4[[#This Row],[Amount]],0)</f>
        <v>0</v>
      </c>
      <c r="L194">
        <f>IF(Table4[[#This Row],[income_class]]="Cross sell",Table4[[#This Row],[Amount]],0)</f>
        <v>0</v>
      </c>
    </row>
    <row r="195" spans="1:12" x14ac:dyDescent="0.3">
      <c r="A195" t="s">
        <v>22</v>
      </c>
      <c r="B195" t="s">
        <v>40</v>
      </c>
      <c r="D195" t="s">
        <v>504</v>
      </c>
      <c r="E195" t="s">
        <v>23</v>
      </c>
      <c r="F195" t="s">
        <v>79</v>
      </c>
      <c r="G195" t="s">
        <v>311</v>
      </c>
      <c r="H195">
        <v>48929</v>
      </c>
      <c r="I195" s="4">
        <v>43779</v>
      </c>
      <c r="J195">
        <f>IF(Table4[[#This Row],[income_class]]="Renewal",Table4[[#This Row],[Amount]],0)</f>
        <v>48929</v>
      </c>
      <c r="K195">
        <f>IF(Table4[[#This Row],[income_class]]="New",Table4[[#This Row],[Amount]],0)</f>
        <v>0</v>
      </c>
      <c r="L195">
        <f>IF(Table4[[#This Row],[income_class]]="Cross sell",Table4[[#This Row],[Amount]],0)</f>
        <v>0</v>
      </c>
    </row>
    <row r="196" spans="1:12" x14ac:dyDescent="0.3">
      <c r="A196" t="s">
        <v>22</v>
      </c>
      <c r="B196" t="s">
        <v>57</v>
      </c>
      <c r="C196">
        <v>1</v>
      </c>
      <c r="D196" t="s">
        <v>21</v>
      </c>
      <c r="E196" t="s">
        <v>58</v>
      </c>
      <c r="F196" t="s">
        <v>84</v>
      </c>
      <c r="G196">
        <v>1.11200441808E+19</v>
      </c>
      <c r="H196">
        <v>49401</v>
      </c>
      <c r="I196" s="4">
        <v>43468</v>
      </c>
      <c r="J196">
        <f>IF(Table4[[#This Row],[income_class]]="Renewal",Table4[[#This Row],[Amount]],0)</f>
        <v>0</v>
      </c>
      <c r="K196">
        <f>IF(Table4[[#This Row],[income_class]]="New",Table4[[#This Row],[Amount]],0)</f>
        <v>0</v>
      </c>
      <c r="L196">
        <f>IF(Table4[[#This Row],[income_class]]="Cross sell",Table4[[#This Row],[Amount]],0)</f>
        <v>49401</v>
      </c>
    </row>
    <row r="197" spans="1:12" x14ac:dyDescent="0.3">
      <c r="A197" t="s">
        <v>22</v>
      </c>
      <c r="B197" t="s">
        <v>20</v>
      </c>
      <c r="D197" t="s">
        <v>504</v>
      </c>
      <c r="E197" t="s">
        <v>28</v>
      </c>
      <c r="F197" t="s">
        <v>130</v>
      </c>
      <c r="G197" t="s">
        <v>423</v>
      </c>
      <c r="H197">
        <v>9075</v>
      </c>
      <c r="I197" s="4">
        <v>43477</v>
      </c>
      <c r="J197">
        <f>IF(Table4[[#This Row],[income_class]]="Renewal",Table4[[#This Row],[Amount]],0)</f>
        <v>0</v>
      </c>
      <c r="K197">
        <f>IF(Table4[[#This Row],[income_class]]="New",Table4[[#This Row],[Amount]],0)</f>
        <v>9075</v>
      </c>
      <c r="L197">
        <f>IF(Table4[[#This Row],[income_class]]="Cross sell",Table4[[#This Row],[Amount]],0)</f>
        <v>0</v>
      </c>
    </row>
    <row r="198" spans="1:12" x14ac:dyDescent="0.3">
      <c r="A198" t="s">
        <v>22</v>
      </c>
      <c r="B198" t="s">
        <v>33</v>
      </c>
      <c r="C198">
        <v>13</v>
      </c>
      <c r="D198" t="s">
        <v>500</v>
      </c>
      <c r="E198" t="s">
        <v>58</v>
      </c>
      <c r="F198" t="s">
        <v>78</v>
      </c>
      <c r="G198" t="s">
        <v>272</v>
      </c>
      <c r="H198">
        <v>24072</v>
      </c>
      <c r="I198" s="4">
        <v>43537</v>
      </c>
      <c r="J198">
        <f>IF(Table4[[#This Row],[income_class]]="Renewal",Table4[[#This Row],[Amount]],0)</f>
        <v>0</v>
      </c>
      <c r="K198">
        <f>IF(Table4[[#This Row],[income_class]]="New",Table4[[#This Row],[Amount]],0)</f>
        <v>0</v>
      </c>
      <c r="L198">
        <f>IF(Table4[[#This Row],[income_class]]="Cross sell",Table4[[#This Row],[Amount]],0)</f>
        <v>24072</v>
      </c>
    </row>
    <row r="199" spans="1:12" x14ac:dyDescent="0.3">
      <c r="A199" t="s">
        <v>22</v>
      </c>
      <c r="B199" t="s">
        <v>40</v>
      </c>
      <c r="D199" t="s">
        <v>505</v>
      </c>
      <c r="E199" t="s">
        <v>23</v>
      </c>
      <c r="F199" t="s">
        <v>103</v>
      </c>
      <c r="G199" t="s">
        <v>477</v>
      </c>
      <c r="H199">
        <v>5550</v>
      </c>
      <c r="I199" s="4">
        <v>43469</v>
      </c>
      <c r="J199">
        <f>IF(Table4[[#This Row],[income_class]]="Renewal",Table4[[#This Row],[Amount]],0)</f>
        <v>5550</v>
      </c>
      <c r="K199">
        <f>IF(Table4[[#This Row],[income_class]]="New",Table4[[#This Row],[Amount]],0)</f>
        <v>0</v>
      </c>
      <c r="L199">
        <f>IF(Table4[[#This Row],[income_class]]="Cross sell",Table4[[#This Row],[Amount]],0)</f>
        <v>0</v>
      </c>
    </row>
    <row r="200" spans="1:12" x14ac:dyDescent="0.3">
      <c r="A200" t="s">
        <v>22</v>
      </c>
      <c r="B200" t="s">
        <v>48</v>
      </c>
      <c r="C200">
        <v>13</v>
      </c>
      <c r="D200" t="s">
        <v>500</v>
      </c>
      <c r="E200" t="s">
        <v>58</v>
      </c>
      <c r="F200" t="s">
        <v>84</v>
      </c>
      <c r="G200" t="s">
        <v>395</v>
      </c>
      <c r="H200">
        <v>10938</v>
      </c>
      <c r="I200" s="4">
        <v>43628</v>
      </c>
      <c r="J200">
        <f>IF(Table4[[#This Row],[income_class]]="Renewal",Table4[[#This Row],[Amount]],0)</f>
        <v>0</v>
      </c>
      <c r="K200">
        <f>IF(Table4[[#This Row],[income_class]]="New",Table4[[#This Row],[Amount]],0)</f>
        <v>0</v>
      </c>
      <c r="L200">
        <f>IF(Table4[[#This Row],[income_class]]="Cross sell",Table4[[#This Row],[Amount]],0)</f>
        <v>10938</v>
      </c>
    </row>
    <row r="201" spans="1:12" x14ac:dyDescent="0.3">
      <c r="A201" t="s">
        <v>22</v>
      </c>
      <c r="B201" t="s">
        <v>411</v>
      </c>
      <c r="C201">
        <v>3</v>
      </c>
      <c r="D201" t="s">
        <v>56</v>
      </c>
      <c r="E201" t="s">
        <v>58</v>
      </c>
      <c r="F201" t="s">
        <v>130</v>
      </c>
      <c r="G201">
        <v>2280038722</v>
      </c>
      <c r="H201">
        <v>2789</v>
      </c>
      <c r="I201" s="4">
        <v>43661</v>
      </c>
      <c r="J201">
        <f>IF(Table4[[#This Row],[income_class]]="Renewal",Table4[[#This Row],[Amount]],0)</f>
        <v>0</v>
      </c>
      <c r="K201">
        <f>IF(Table4[[#This Row],[income_class]]="New",Table4[[#This Row],[Amount]],0)</f>
        <v>0</v>
      </c>
      <c r="L201">
        <f>IF(Table4[[#This Row],[income_class]]="Cross sell",Table4[[#This Row],[Amount]],0)</f>
        <v>2789</v>
      </c>
    </row>
    <row r="202" spans="1:12" x14ac:dyDescent="0.3">
      <c r="A202" t="s">
        <v>22</v>
      </c>
      <c r="B202" t="s">
        <v>20</v>
      </c>
      <c r="D202" t="s">
        <v>508</v>
      </c>
      <c r="F202" t="s">
        <v>130</v>
      </c>
      <c r="G202">
        <v>2.4142025629033999E+18</v>
      </c>
      <c r="H202">
        <v>14025</v>
      </c>
      <c r="I202" s="4">
        <v>43760</v>
      </c>
      <c r="J202">
        <f>IF(Table4[[#This Row],[income_class]]="Renewal",Table4[[#This Row],[Amount]],0)</f>
        <v>0</v>
      </c>
      <c r="K202">
        <f>IF(Table4[[#This Row],[income_class]]="New",Table4[[#This Row],[Amount]],0)</f>
        <v>0</v>
      </c>
      <c r="L202">
        <f>IF(Table4[[#This Row],[income_class]]="Cross sell",Table4[[#This Row],[Amount]],0)</f>
        <v>0</v>
      </c>
    </row>
    <row r="203" spans="1:12" x14ac:dyDescent="0.3">
      <c r="A203" t="s">
        <v>22</v>
      </c>
      <c r="B203" t="s">
        <v>57</v>
      </c>
      <c r="D203" t="s">
        <v>503</v>
      </c>
      <c r="E203" t="s">
        <v>23</v>
      </c>
      <c r="F203" t="s">
        <v>51</v>
      </c>
      <c r="G203" t="s">
        <v>167</v>
      </c>
      <c r="H203">
        <v>1112</v>
      </c>
      <c r="I203" s="4">
        <v>43488</v>
      </c>
      <c r="J203">
        <f>IF(Table4[[#This Row],[income_class]]="Renewal",Table4[[#This Row],[Amount]],0)</f>
        <v>1112</v>
      </c>
      <c r="K203">
        <f>IF(Table4[[#This Row],[income_class]]="New",Table4[[#This Row],[Amount]],0)</f>
        <v>0</v>
      </c>
      <c r="L203">
        <f>IF(Table4[[#This Row],[income_class]]="Cross sell",Table4[[#This Row],[Amount]],0)</f>
        <v>0</v>
      </c>
    </row>
    <row r="204" spans="1:12" x14ac:dyDescent="0.3">
      <c r="A204" t="s">
        <v>22</v>
      </c>
      <c r="B204" t="s">
        <v>40</v>
      </c>
      <c r="D204" t="s">
        <v>505</v>
      </c>
      <c r="E204" t="s">
        <v>23</v>
      </c>
      <c r="F204" t="s">
        <v>49</v>
      </c>
      <c r="G204">
        <v>2.9992015408021002E+18</v>
      </c>
      <c r="H204">
        <v>4302</v>
      </c>
      <c r="I204" s="4">
        <v>43770</v>
      </c>
      <c r="J204">
        <f>IF(Table4[[#This Row],[income_class]]="Renewal",Table4[[#This Row],[Amount]],0)</f>
        <v>4302</v>
      </c>
      <c r="K204">
        <f>IF(Table4[[#This Row],[income_class]]="New",Table4[[#This Row],[Amount]],0)</f>
        <v>0</v>
      </c>
      <c r="L204">
        <f>IF(Table4[[#This Row],[income_class]]="Cross sell",Table4[[#This Row],[Amount]],0)</f>
        <v>0</v>
      </c>
    </row>
    <row r="205" spans="1:12" x14ac:dyDescent="0.3">
      <c r="A205" t="s">
        <v>22</v>
      </c>
      <c r="B205" t="s">
        <v>35</v>
      </c>
      <c r="C205">
        <v>13</v>
      </c>
      <c r="D205" t="s">
        <v>500</v>
      </c>
      <c r="E205" t="s">
        <v>58</v>
      </c>
      <c r="F205" t="s">
        <v>55</v>
      </c>
      <c r="G205" t="s">
        <v>196</v>
      </c>
      <c r="H205">
        <v>21875</v>
      </c>
      <c r="I205" s="4">
        <v>43507</v>
      </c>
      <c r="J205">
        <f>IF(Table4[[#This Row],[income_class]]="Renewal",Table4[[#This Row],[Amount]],0)</f>
        <v>0</v>
      </c>
      <c r="K205">
        <f>IF(Table4[[#This Row],[income_class]]="New",Table4[[#This Row],[Amount]],0)</f>
        <v>0</v>
      </c>
      <c r="L205">
        <f>IF(Table4[[#This Row],[income_class]]="Cross sell",Table4[[#This Row],[Amount]],0)</f>
        <v>21875</v>
      </c>
    </row>
    <row r="210" spans="2:2" x14ac:dyDescent="0.3">
      <c r="B210" t="s">
        <v>688</v>
      </c>
    </row>
    <row r="211" spans="2:2" x14ac:dyDescent="0.3">
      <c r="B211" t="s">
        <v>58</v>
      </c>
    </row>
    <row r="212" spans="2:2" x14ac:dyDescent="0.3">
      <c r="B212" t="s">
        <v>23</v>
      </c>
    </row>
    <row r="213" spans="2:2" x14ac:dyDescent="0.3">
      <c r="B213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F938-121C-4451-8C01-96454827A656}">
  <dimension ref="A1:E35"/>
  <sheetViews>
    <sheetView workbookViewId="0">
      <selection activeCell="J15" sqref="J15"/>
    </sheetView>
  </sheetViews>
  <sheetFormatPr defaultRowHeight="14.4" x14ac:dyDescent="0.3"/>
  <cols>
    <col min="1" max="1" width="15.44140625" customWidth="1"/>
    <col min="2" max="2" width="18.33203125" customWidth="1"/>
    <col min="3" max="3" width="14.5546875" customWidth="1"/>
    <col min="4" max="4" width="17.33203125" customWidth="1"/>
    <col min="5" max="5" width="16.88671875" customWidth="1"/>
  </cols>
  <sheetData>
    <row r="1" spans="1:5" x14ac:dyDescent="0.3">
      <c r="A1" s="2" t="s">
        <v>6</v>
      </c>
      <c r="B1" s="1" t="s">
        <v>486</v>
      </c>
      <c r="C1" s="1" t="s">
        <v>8</v>
      </c>
      <c r="D1" s="1" t="s">
        <v>510</v>
      </c>
      <c r="E1" s="1" t="s">
        <v>511</v>
      </c>
    </row>
    <row r="2" spans="1:5" x14ac:dyDescent="0.3">
      <c r="A2">
        <v>2</v>
      </c>
      <c r="B2" t="s">
        <v>27</v>
      </c>
      <c r="C2" t="s">
        <v>22</v>
      </c>
      <c r="D2" t="s">
        <v>512</v>
      </c>
      <c r="E2" s="4">
        <v>43755</v>
      </c>
    </row>
    <row r="3" spans="1:5" x14ac:dyDescent="0.3">
      <c r="A3">
        <v>2</v>
      </c>
      <c r="B3" t="s">
        <v>27</v>
      </c>
      <c r="C3" t="s">
        <v>22</v>
      </c>
      <c r="E3" s="4">
        <v>43755</v>
      </c>
    </row>
    <row r="4" spans="1:5" x14ac:dyDescent="0.3">
      <c r="A4">
        <v>2</v>
      </c>
      <c r="B4" t="s">
        <v>27</v>
      </c>
      <c r="C4" t="s">
        <v>22</v>
      </c>
      <c r="D4" t="s">
        <v>513</v>
      </c>
      <c r="E4" s="4">
        <v>43823</v>
      </c>
    </row>
    <row r="5" spans="1:5" x14ac:dyDescent="0.3">
      <c r="A5">
        <v>2</v>
      </c>
      <c r="B5" t="s">
        <v>27</v>
      </c>
      <c r="C5" t="s">
        <v>22</v>
      </c>
      <c r="D5" t="s">
        <v>514</v>
      </c>
      <c r="E5" s="4">
        <v>43833</v>
      </c>
    </row>
    <row r="6" spans="1:5" x14ac:dyDescent="0.3">
      <c r="A6">
        <v>2</v>
      </c>
      <c r="B6" t="s">
        <v>27</v>
      </c>
      <c r="C6" t="s">
        <v>22</v>
      </c>
      <c r="D6" t="s">
        <v>515</v>
      </c>
      <c r="E6" s="4">
        <v>43838</v>
      </c>
    </row>
    <row r="7" spans="1:5" x14ac:dyDescent="0.3">
      <c r="A7">
        <v>2</v>
      </c>
      <c r="B7" t="s">
        <v>27</v>
      </c>
      <c r="C7" t="s">
        <v>22</v>
      </c>
      <c r="D7" t="s">
        <v>516</v>
      </c>
      <c r="E7" s="4">
        <v>43838</v>
      </c>
    </row>
    <row r="8" spans="1:5" x14ac:dyDescent="0.3">
      <c r="A8">
        <v>2</v>
      </c>
      <c r="B8" t="s">
        <v>27</v>
      </c>
      <c r="C8" t="s">
        <v>22</v>
      </c>
      <c r="D8" t="s">
        <v>517</v>
      </c>
      <c r="E8" s="4">
        <v>43839</v>
      </c>
    </row>
    <row r="9" spans="1:5" x14ac:dyDescent="0.3">
      <c r="A9">
        <v>1</v>
      </c>
      <c r="B9" t="s">
        <v>21</v>
      </c>
      <c r="C9" t="s">
        <v>22</v>
      </c>
      <c r="D9" t="s">
        <v>518</v>
      </c>
      <c r="E9" s="4">
        <v>43832</v>
      </c>
    </row>
    <row r="10" spans="1:5" x14ac:dyDescent="0.3">
      <c r="A10">
        <v>1</v>
      </c>
      <c r="B10" t="s">
        <v>21</v>
      </c>
      <c r="C10" t="s">
        <v>22</v>
      </c>
      <c r="D10" t="s">
        <v>519</v>
      </c>
      <c r="E10" s="4">
        <v>43833</v>
      </c>
    </row>
    <row r="11" spans="1:5" x14ac:dyDescent="0.3">
      <c r="A11">
        <v>1</v>
      </c>
      <c r="B11" t="s">
        <v>21</v>
      </c>
      <c r="C11" t="s">
        <v>22</v>
      </c>
      <c r="D11" t="s">
        <v>519</v>
      </c>
      <c r="E11" s="4">
        <v>43836</v>
      </c>
    </row>
    <row r="12" spans="1:5" x14ac:dyDescent="0.3">
      <c r="A12">
        <v>1</v>
      </c>
      <c r="B12" t="s">
        <v>21</v>
      </c>
      <c r="C12" t="s">
        <v>22</v>
      </c>
      <c r="D12" t="s">
        <v>519</v>
      </c>
      <c r="E12" s="4">
        <v>43837</v>
      </c>
    </row>
    <row r="13" spans="1:5" x14ac:dyDescent="0.3">
      <c r="A13">
        <v>1</v>
      </c>
      <c r="B13" t="s">
        <v>21</v>
      </c>
      <c r="C13" t="s">
        <v>22</v>
      </c>
      <c r="D13" t="s">
        <v>519</v>
      </c>
      <c r="E13" s="4">
        <v>43838</v>
      </c>
    </row>
    <row r="14" spans="1:5" x14ac:dyDescent="0.3">
      <c r="A14">
        <v>3</v>
      </c>
      <c r="B14" t="s">
        <v>56</v>
      </c>
      <c r="C14" t="s">
        <v>22</v>
      </c>
      <c r="D14" t="s">
        <v>517</v>
      </c>
      <c r="E14" s="4">
        <v>43843</v>
      </c>
    </row>
    <row r="15" spans="1:5" x14ac:dyDescent="0.3">
      <c r="A15">
        <v>3</v>
      </c>
      <c r="B15" t="s">
        <v>56</v>
      </c>
      <c r="C15" t="s">
        <v>22</v>
      </c>
      <c r="D15" t="s">
        <v>520</v>
      </c>
      <c r="E15" s="4">
        <v>43843</v>
      </c>
    </row>
    <row r="16" spans="1:5" x14ac:dyDescent="0.3">
      <c r="A16">
        <v>3</v>
      </c>
      <c r="B16" t="s">
        <v>56</v>
      </c>
      <c r="C16" t="s">
        <v>22</v>
      </c>
      <c r="D16" t="s">
        <v>519</v>
      </c>
      <c r="E16" s="4">
        <v>43839</v>
      </c>
    </row>
    <row r="17" spans="1:5" x14ac:dyDescent="0.3">
      <c r="A17">
        <v>3</v>
      </c>
      <c r="B17" t="s">
        <v>56</v>
      </c>
      <c r="C17" t="s">
        <v>22</v>
      </c>
      <c r="E17" s="4">
        <v>43840</v>
      </c>
    </row>
    <row r="18" spans="1:5" x14ac:dyDescent="0.3">
      <c r="A18">
        <v>6</v>
      </c>
      <c r="B18" t="s">
        <v>77</v>
      </c>
      <c r="C18" t="s">
        <v>22</v>
      </c>
      <c r="D18" t="s">
        <v>521</v>
      </c>
      <c r="E18" s="4">
        <v>43833</v>
      </c>
    </row>
    <row r="19" spans="1:5" x14ac:dyDescent="0.3">
      <c r="A19">
        <v>6</v>
      </c>
      <c r="B19" t="s">
        <v>77</v>
      </c>
      <c r="C19" t="s">
        <v>22</v>
      </c>
      <c r="E19" s="4">
        <v>43838</v>
      </c>
    </row>
    <row r="20" spans="1:5" x14ac:dyDescent="0.3">
      <c r="A20">
        <v>6</v>
      </c>
      <c r="B20" t="s">
        <v>77</v>
      </c>
      <c r="C20" t="s">
        <v>22</v>
      </c>
      <c r="D20" t="s">
        <v>522</v>
      </c>
      <c r="E20" s="4">
        <v>43843</v>
      </c>
    </row>
    <row r="21" spans="1:5" x14ac:dyDescent="0.3">
      <c r="A21">
        <v>6</v>
      </c>
      <c r="B21" t="s">
        <v>77</v>
      </c>
      <c r="C21" t="s">
        <v>22</v>
      </c>
      <c r="E21" s="4">
        <v>43839</v>
      </c>
    </row>
    <row r="22" spans="1:5" x14ac:dyDescent="0.3">
      <c r="A22">
        <v>4</v>
      </c>
      <c r="B22" t="s">
        <v>244</v>
      </c>
      <c r="C22" t="s">
        <v>22</v>
      </c>
      <c r="D22" t="s">
        <v>523</v>
      </c>
      <c r="E22" s="4">
        <v>43836</v>
      </c>
    </row>
    <row r="23" spans="1:5" x14ac:dyDescent="0.3">
      <c r="A23">
        <v>4</v>
      </c>
      <c r="B23" t="s">
        <v>244</v>
      </c>
      <c r="C23" t="s">
        <v>22</v>
      </c>
      <c r="E23" s="4">
        <v>43850</v>
      </c>
    </row>
    <row r="24" spans="1:5" x14ac:dyDescent="0.3">
      <c r="A24">
        <v>4</v>
      </c>
      <c r="B24" t="s">
        <v>244</v>
      </c>
      <c r="C24" t="s">
        <v>22</v>
      </c>
      <c r="D24" t="s">
        <v>524</v>
      </c>
      <c r="E24" s="4">
        <v>43850</v>
      </c>
    </row>
    <row r="25" spans="1:5" x14ac:dyDescent="0.3">
      <c r="A25">
        <v>12</v>
      </c>
      <c r="B25" t="s">
        <v>66</v>
      </c>
      <c r="C25" t="s">
        <v>22</v>
      </c>
      <c r="D25" t="s">
        <v>525</v>
      </c>
      <c r="E25" s="4">
        <v>43851</v>
      </c>
    </row>
    <row r="26" spans="1:5" x14ac:dyDescent="0.3">
      <c r="A26">
        <v>12</v>
      </c>
      <c r="B26" t="s">
        <v>66</v>
      </c>
      <c r="C26" t="s">
        <v>22</v>
      </c>
      <c r="D26" t="s">
        <v>526</v>
      </c>
      <c r="E26" s="4">
        <v>43851</v>
      </c>
    </row>
    <row r="27" spans="1:5" x14ac:dyDescent="0.3">
      <c r="A27">
        <v>12</v>
      </c>
      <c r="B27" t="s">
        <v>66</v>
      </c>
      <c r="C27" t="s">
        <v>22</v>
      </c>
      <c r="D27" t="s">
        <v>517</v>
      </c>
      <c r="E27" s="4">
        <v>43851</v>
      </c>
    </row>
    <row r="28" spans="1:5" x14ac:dyDescent="0.3">
      <c r="A28">
        <v>12</v>
      </c>
      <c r="B28" t="s">
        <v>66</v>
      </c>
      <c r="C28" t="s">
        <v>22</v>
      </c>
      <c r="D28" t="s">
        <v>517</v>
      </c>
      <c r="E28" s="4">
        <v>43852</v>
      </c>
    </row>
    <row r="29" spans="1:5" x14ac:dyDescent="0.3">
      <c r="A29">
        <v>9</v>
      </c>
      <c r="B29" t="s">
        <v>53</v>
      </c>
      <c r="C29" t="s">
        <v>22</v>
      </c>
      <c r="D29" t="s">
        <v>527</v>
      </c>
      <c r="E29" s="4">
        <v>43843</v>
      </c>
    </row>
    <row r="30" spans="1:5" x14ac:dyDescent="0.3">
      <c r="A30">
        <v>9</v>
      </c>
      <c r="B30" t="s">
        <v>53</v>
      </c>
      <c r="C30" t="s">
        <v>22</v>
      </c>
      <c r="D30" t="s">
        <v>527</v>
      </c>
      <c r="E30" s="4">
        <v>43839</v>
      </c>
    </row>
    <row r="31" spans="1:5" x14ac:dyDescent="0.3">
      <c r="A31">
        <v>9</v>
      </c>
      <c r="B31" t="s">
        <v>53</v>
      </c>
      <c r="C31" t="s">
        <v>22</v>
      </c>
      <c r="D31" t="s">
        <v>527</v>
      </c>
      <c r="E31" s="4">
        <v>43851</v>
      </c>
    </row>
    <row r="32" spans="1:5" x14ac:dyDescent="0.3">
      <c r="A32">
        <v>11</v>
      </c>
      <c r="B32" t="s">
        <v>99</v>
      </c>
      <c r="C32" t="s">
        <v>22</v>
      </c>
      <c r="D32" t="s">
        <v>527</v>
      </c>
      <c r="E32" s="4">
        <v>43852</v>
      </c>
    </row>
    <row r="33" spans="1:5" x14ac:dyDescent="0.3">
      <c r="A33">
        <v>11</v>
      </c>
      <c r="B33" t="s">
        <v>99</v>
      </c>
      <c r="C33" t="s">
        <v>22</v>
      </c>
      <c r="E33" s="4">
        <v>43850</v>
      </c>
    </row>
    <row r="34" spans="1:5" x14ac:dyDescent="0.3">
      <c r="A34">
        <v>10</v>
      </c>
      <c r="B34" t="s">
        <v>39</v>
      </c>
      <c r="C34" t="s">
        <v>22</v>
      </c>
      <c r="D34" t="s">
        <v>527</v>
      </c>
      <c r="E34" s="4">
        <v>43852</v>
      </c>
    </row>
    <row r="35" spans="1:5" x14ac:dyDescent="0.3">
      <c r="A35">
        <v>10</v>
      </c>
      <c r="B35" t="s">
        <v>39</v>
      </c>
      <c r="C35" t="s">
        <v>22</v>
      </c>
      <c r="D35" t="s">
        <v>526</v>
      </c>
      <c r="E35" s="4">
        <v>43843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43AA-E6A7-406D-A7D9-43C0B473F6FB}">
  <dimension ref="A1:N50"/>
  <sheetViews>
    <sheetView topLeftCell="A40" workbookViewId="0">
      <selection activeCell="D58" sqref="D58:D64"/>
    </sheetView>
  </sheetViews>
  <sheetFormatPr defaultRowHeight="14.4" x14ac:dyDescent="0.3"/>
  <cols>
    <col min="1" max="1" width="18.77734375" customWidth="1"/>
    <col min="2" max="2" width="15.5546875" customWidth="1"/>
    <col min="3" max="3" width="15.33203125" customWidth="1"/>
    <col min="4" max="4" width="13.6640625" bestFit="1" customWidth="1"/>
    <col min="5" max="5" width="6.33203125" bestFit="1" customWidth="1"/>
    <col min="6" max="6" width="17.44140625" customWidth="1"/>
    <col min="7" max="7" width="13.44140625" customWidth="1"/>
    <col min="10" max="10" width="10.21875" customWidth="1"/>
    <col min="11" max="11" width="15.5546875" customWidth="1"/>
    <col min="12" max="12" width="19.5546875" customWidth="1"/>
    <col min="13" max="13" width="12.21875" customWidth="1"/>
  </cols>
  <sheetData>
    <row r="1" spans="1:14" x14ac:dyDescent="0.3">
      <c r="A1" s="1" t="s">
        <v>580</v>
      </c>
      <c r="B1" s="1" t="s">
        <v>581</v>
      </c>
      <c r="C1" s="1" t="s">
        <v>582</v>
      </c>
      <c r="D1" s="1" t="s">
        <v>486</v>
      </c>
      <c r="E1" s="1" t="s">
        <v>583</v>
      </c>
      <c r="F1" s="1" t="s">
        <v>584</v>
      </c>
      <c r="G1" s="1" t="s">
        <v>528</v>
      </c>
      <c r="H1" s="1" t="s">
        <v>529</v>
      </c>
      <c r="I1" s="1" t="s">
        <v>530</v>
      </c>
      <c r="J1" s="1" t="s">
        <v>531</v>
      </c>
      <c r="K1" s="1" t="s">
        <v>5</v>
      </c>
      <c r="L1" s="1" t="s">
        <v>532</v>
      </c>
      <c r="M1" s="1" t="s">
        <v>533</v>
      </c>
      <c r="N1" s="1" t="s">
        <v>579</v>
      </c>
    </row>
    <row r="2" spans="1:14" x14ac:dyDescent="0.3">
      <c r="A2" t="s">
        <v>585</v>
      </c>
      <c r="B2" t="s">
        <v>586</v>
      </c>
      <c r="C2">
        <v>3</v>
      </c>
      <c r="D2" t="s">
        <v>56</v>
      </c>
      <c r="E2">
        <v>8000000</v>
      </c>
      <c r="F2">
        <v>400000</v>
      </c>
      <c r="G2" s="4">
        <v>43782</v>
      </c>
      <c r="H2" t="s">
        <v>534</v>
      </c>
      <c r="I2" t="s">
        <v>22</v>
      </c>
      <c r="J2" t="s">
        <v>40</v>
      </c>
      <c r="K2" t="s">
        <v>38</v>
      </c>
      <c r="L2" t="s">
        <v>535</v>
      </c>
      <c r="M2" t="s">
        <v>536</v>
      </c>
      <c r="N2" t="str">
        <f>IF(OR(Table6[[#This Row],[stage]]="Qualify Opportunity",Table6[[#This Row],[stage]]="Proposal Solution"),"Open"," ")</f>
        <v>Open</v>
      </c>
    </row>
    <row r="3" spans="1:14" x14ac:dyDescent="0.3">
      <c r="A3" t="s">
        <v>587</v>
      </c>
      <c r="B3" t="s">
        <v>588</v>
      </c>
      <c r="C3">
        <v>1</v>
      </c>
      <c r="D3" t="s">
        <v>21</v>
      </c>
      <c r="E3">
        <v>200000</v>
      </c>
      <c r="F3">
        <v>30000</v>
      </c>
      <c r="G3" s="4">
        <v>43921</v>
      </c>
      <c r="H3" t="s">
        <v>534</v>
      </c>
      <c r="I3" t="s">
        <v>22</v>
      </c>
      <c r="J3" t="s">
        <v>40</v>
      </c>
      <c r="K3" t="s">
        <v>38</v>
      </c>
      <c r="L3" t="s">
        <v>535</v>
      </c>
      <c r="M3" t="s">
        <v>537</v>
      </c>
      <c r="N3" t="str">
        <f>IF(OR(Table6[[#This Row],[stage]]="Qualify Opportunity",Table6[[#This Row],[stage]]="Proposal Solution"),"Open"," ")</f>
        <v>Open</v>
      </c>
    </row>
    <row r="4" spans="1:14" x14ac:dyDescent="0.3">
      <c r="A4" t="s">
        <v>589</v>
      </c>
      <c r="B4" t="s">
        <v>590</v>
      </c>
      <c r="C4">
        <v>1</v>
      </c>
      <c r="D4" t="s">
        <v>21</v>
      </c>
      <c r="E4">
        <v>0</v>
      </c>
      <c r="F4">
        <v>100000</v>
      </c>
      <c r="G4" s="4">
        <v>44012</v>
      </c>
      <c r="H4" t="s">
        <v>534</v>
      </c>
      <c r="I4" t="s">
        <v>22</v>
      </c>
      <c r="J4" t="s">
        <v>20</v>
      </c>
      <c r="K4" t="s">
        <v>20</v>
      </c>
      <c r="L4" t="s">
        <v>538</v>
      </c>
      <c r="M4" t="s">
        <v>539</v>
      </c>
      <c r="N4" t="str">
        <f>IF(OR(Table6[[#This Row],[stage]]="Qualify Opportunity",Table6[[#This Row],[stage]]="Proposal Solution"),"Open"," ")</f>
        <v>Open</v>
      </c>
    </row>
    <row r="5" spans="1:14" x14ac:dyDescent="0.3">
      <c r="A5" t="s">
        <v>591</v>
      </c>
      <c r="B5" t="s">
        <v>592</v>
      </c>
      <c r="C5">
        <v>1</v>
      </c>
      <c r="D5" t="s">
        <v>21</v>
      </c>
      <c r="E5">
        <v>0</v>
      </c>
      <c r="F5">
        <v>100000</v>
      </c>
      <c r="G5" s="4">
        <v>43921</v>
      </c>
      <c r="H5" t="s">
        <v>534</v>
      </c>
      <c r="I5" t="s">
        <v>22</v>
      </c>
      <c r="J5" t="s">
        <v>20</v>
      </c>
      <c r="K5" t="s">
        <v>20</v>
      </c>
      <c r="L5" t="s">
        <v>538</v>
      </c>
      <c r="M5" t="s">
        <v>539</v>
      </c>
      <c r="N5" t="str">
        <f>IF(OR(Table6[[#This Row],[stage]]="Qualify Opportunity",Table6[[#This Row],[stage]]="Proposal Solution"),"Open"," ")</f>
        <v>Open</v>
      </c>
    </row>
    <row r="6" spans="1:14" x14ac:dyDescent="0.3">
      <c r="A6" t="s">
        <v>593</v>
      </c>
      <c r="B6" t="s">
        <v>594</v>
      </c>
      <c r="C6">
        <v>1</v>
      </c>
      <c r="D6" t="s">
        <v>21</v>
      </c>
      <c r="E6">
        <v>1200000</v>
      </c>
      <c r="F6">
        <v>100000</v>
      </c>
      <c r="G6" s="4">
        <v>43921</v>
      </c>
      <c r="H6" t="s">
        <v>534</v>
      </c>
      <c r="I6" t="s">
        <v>22</v>
      </c>
      <c r="J6" t="s">
        <v>104</v>
      </c>
      <c r="K6" t="s">
        <v>34</v>
      </c>
      <c r="L6" t="s">
        <v>34</v>
      </c>
      <c r="M6" t="s">
        <v>540</v>
      </c>
      <c r="N6" t="str">
        <f>IF(OR(Table6[[#This Row],[stage]]="Qualify Opportunity",Table6[[#This Row],[stage]]="Proposal Solution"),"Open"," ")</f>
        <v>Open</v>
      </c>
    </row>
    <row r="7" spans="1:14" x14ac:dyDescent="0.3">
      <c r="A7" t="s">
        <v>595</v>
      </c>
      <c r="B7" t="s">
        <v>596</v>
      </c>
      <c r="C7">
        <v>1</v>
      </c>
      <c r="D7" t="s">
        <v>21</v>
      </c>
      <c r="E7">
        <v>0</v>
      </c>
      <c r="F7">
        <v>100000</v>
      </c>
      <c r="G7" s="4">
        <v>43982</v>
      </c>
      <c r="H7" t="s">
        <v>534</v>
      </c>
      <c r="I7" t="s">
        <v>22</v>
      </c>
      <c r="J7" t="s">
        <v>35</v>
      </c>
      <c r="K7" t="s">
        <v>35</v>
      </c>
      <c r="L7" t="s">
        <v>541</v>
      </c>
      <c r="M7" t="s">
        <v>542</v>
      </c>
      <c r="N7" t="str">
        <f>IF(OR(Table6[[#This Row],[stage]]="Qualify Opportunity",Table6[[#This Row],[stage]]="Proposal Solution"),"Open"," ")</f>
        <v>Open</v>
      </c>
    </row>
    <row r="8" spans="1:14" x14ac:dyDescent="0.3">
      <c r="A8" t="s">
        <v>597</v>
      </c>
      <c r="B8" t="s">
        <v>598</v>
      </c>
      <c r="C8">
        <v>1</v>
      </c>
      <c r="D8" t="s">
        <v>21</v>
      </c>
      <c r="E8">
        <v>0</v>
      </c>
      <c r="F8">
        <v>100000</v>
      </c>
      <c r="G8" s="4">
        <v>43982</v>
      </c>
      <c r="H8" t="s">
        <v>534</v>
      </c>
      <c r="I8" t="s">
        <v>22</v>
      </c>
      <c r="J8" t="s">
        <v>20</v>
      </c>
      <c r="K8" t="s">
        <v>20</v>
      </c>
      <c r="L8" t="s">
        <v>538</v>
      </c>
      <c r="M8" t="s">
        <v>539</v>
      </c>
      <c r="N8" t="str">
        <f>IF(OR(Table6[[#This Row],[stage]]="Qualify Opportunity",Table6[[#This Row],[stage]]="Proposal Solution"),"Open"," ")</f>
        <v>Open</v>
      </c>
    </row>
    <row r="9" spans="1:14" x14ac:dyDescent="0.3">
      <c r="A9" t="s">
        <v>599</v>
      </c>
      <c r="B9" t="s">
        <v>600</v>
      </c>
      <c r="C9">
        <v>1</v>
      </c>
      <c r="D9" t="s">
        <v>21</v>
      </c>
      <c r="E9">
        <v>0</v>
      </c>
      <c r="F9">
        <v>125000</v>
      </c>
      <c r="G9" s="4">
        <v>44012</v>
      </c>
      <c r="H9" t="s">
        <v>534</v>
      </c>
      <c r="I9" t="s">
        <v>22</v>
      </c>
      <c r="J9" t="s">
        <v>40</v>
      </c>
      <c r="K9" t="s">
        <v>38</v>
      </c>
      <c r="L9" t="s">
        <v>535</v>
      </c>
      <c r="M9" t="s">
        <v>536</v>
      </c>
      <c r="N9" t="str">
        <f>IF(OR(Table6[[#This Row],[stage]]="Qualify Opportunity",Table6[[#This Row],[stage]]="Proposal Solution"),"Open"," ")</f>
        <v>Open</v>
      </c>
    </row>
    <row r="10" spans="1:14" x14ac:dyDescent="0.3">
      <c r="A10" t="s">
        <v>601</v>
      </c>
      <c r="B10" t="s">
        <v>602</v>
      </c>
      <c r="C10">
        <v>1</v>
      </c>
      <c r="D10" t="s">
        <v>21</v>
      </c>
      <c r="E10">
        <v>0</v>
      </c>
      <c r="F10">
        <v>100000</v>
      </c>
      <c r="G10" s="4">
        <v>43921</v>
      </c>
      <c r="H10" t="s">
        <v>534</v>
      </c>
      <c r="I10" t="s">
        <v>22</v>
      </c>
      <c r="J10" t="s">
        <v>20</v>
      </c>
      <c r="K10" t="s">
        <v>20</v>
      </c>
      <c r="L10" t="s">
        <v>538</v>
      </c>
      <c r="M10" t="s">
        <v>539</v>
      </c>
      <c r="N10" t="str">
        <f>IF(OR(Table6[[#This Row],[stage]]="Qualify Opportunity",Table6[[#This Row],[stage]]="Proposal Solution"),"Open"," ")</f>
        <v>Open</v>
      </c>
    </row>
    <row r="11" spans="1:14" x14ac:dyDescent="0.3">
      <c r="A11" t="s">
        <v>603</v>
      </c>
      <c r="B11" t="s">
        <v>604</v>
      </c>
      <c r="C11">
        <v>12</v>
      </c>
      <c r="D11" t="s">
        <v>66</v>
      </c>
      <c r="E11">
        <v>0</v>
      </c>
      <c r="F11">
        <v>200000</v>
      </c>
      <c r="G11" s="4">
        <v>43921</v>
      </c>
      <c r="H11" t="s">
        <v>534</v>
      </c>
      <c r="I11" t="s">
        <v>22</v>
      </c>
      <c r="J11" t="s">
        <v>20</v>
      </c>
      <c r="K11" t="s">
        <v>20</v>
      </c>
      <c r="L11" t="s">
        <v>538</v>
      </c>
      <c r="M11" t="s">
        <v>539</v>
      </c>
      <c r="N11" t="str">
        <f>IF(OR(Table6[[#This Row],[stage]]="Qualify Opportunity",Table6[[#This Row],[stage]]="Proposal Solution"),"Open"," ")</f>
        <v>Open</v>
      </c>
    </row>
    <row r="12" spans="1:14" x14ac:dyDescent="0.3">
      <c r="A12" t="s">
        <v>605</v>
      </c>
      <c r="B12" t="s">
        <v>606</v>
      </c>
      <c r="C12">
        <v>12</v>
      </c>
      <c r="D12" t="s">
        <v>66</v>
      </c>
      <c r="E12">
        <v>0</v>
      </c>
      <c r="F12">
        <v>75000</v>
      </c>
      <c r="G12" s="4">
        <v>43921</v>
      </c>
      <c r="H12" t="s">
        <v>534</v>
      </c>
      <c r="I12" t="s">
        <v>22</v>
      </c>
      <c r="J12" t="s">
        <v>40</v>
      </c>
      <c r="K12" t="s">
        <v>38</v>
      </c>
      <c r="L12" t="s">
        <v>535</v>
      </c>
      <c r="M12" t="s">
        <v>536</v>
      </c>
      <c r="N12" t="str">
        <f>IF(OR(Table6[[#This Row],[stage]]="Qualify Opportunity",Table6[[#This Row],[stage]]="Proposal Solution"),"Open"," ")</f>
        <v>Open</v>
      </c>
    </row>
    <row r="13" spans="1:14" x14ac:dyDescent="0.3">
      <c r="A13" t="s">
        <v>607</v>
      </c>
      <c r="B13" t="s">
        <v>608</v>
      </c>
      <c r="C13">
        <v>12</v>
      </c>
      <c r="D13" t="s">
        <v>66</v>
      </c>
      <c r="E13">
        <v>0</v>
      </c>
      <c r="F13">
        <v>25000</v>
      </c>
      <c r="G13" s="4">
        <v>43921</v>
      </c>
      <c r="H13" t="s">
        <v>534</v>
      </c>
      <c r="I13" t="s">
        <v>22</v>
      </c>
      <c r="J13" t="s">
        <v>40</v>
      </c>
      <c r="K13" t="s">
        <v>38</v>
      </c>
      <c r="L13" t="s">
        <v>535</v>
      </c>
      <c r="M13" t="s">
        <v>537</v>
      </c>
      <c r="N13" t="str">
        <f>IF(OR(Table6[[#This Row],[stage]]="Qualify Opportunity",Table6[[#This Row],[stage]]="Proposal Solution"),"Open"," ")</f>
        <v>Open</v>
      </c>
    </row>
    <row r="14" spans="1:14" x14ac:dyDescent="0.3">
      <c r="A14" t="s">
        <v>609</v>
      </c>
      <c r="B14" t="s">
        <v>610</v>
      </c>
      <c r="C14">
        <v>12</v>
      </c>
      <c r="D14" t="s">
        <v>66</v>
      </c>
      <c r="E14">
        <v>2000000</v>
      </c>
      <c r="F14">
        <v>150000</v>
      </c>
      <c r="G14" s="4">
        <v>43982</v>
      </c>
      <c r="H14" t="s">
        <v>534</v>
      </c>
      <c r="I14" t="s">
        <v>22</v>
      </c>
      <c r="J14" t="s">
        <v>40</v>
      </c>
      <c r="K14" t="s">
        <v>38</v>
      </c>
      <c r="L14" t="s">
        <v>535</v>
      </c>
      <c r="M14" t="s">
        <v>536</v>
      </c>
      <c r="N14" t="str">
        <f>IF(OR(Table6[[#This Row],[stage]]="Qualify Opportunity",Table6[[#This Row],[stage]]="Proposal Solution"),"Open"," ")</f>
        <v>Open</v>
      </c>
    </row>
    <row r="15" spans="1:14" x14ac:dyDescent="0.3">
      <c r="A15" t="s">
        <v>611</v>
      </c>
      <c r="B15" t="s">
        <v>612</v>
      </c>
      <c r="C15">
        <v>12</v>
      </c>
      <c r="D15" t="s">
        <v>66</v>
      </c>
      <c r="E15">
        <v>500000</v>
      </c>
      <c r="F15">
        <v>75000</v>
      </c>
      <c r="G15" s="4">
        <v>43982</v>
      </c>
      <c r="H15" t="s">
        <v>534</v>
      </c>
      <c r="I15" t="s">
        <v>22</v>
      </c>
      <c r="J15" t="s">
        <v>35</v>
      </c>
      <c r="K15" t="s">
        <v>35</v>
      </c>
      <c r="L15" t="s">
        <v>541</v>
      </c>
      <c r="M15" t="s">
        <v>543</v>
      </c>
      <c r="N15" t="str">
        <f>IF(OR(Table6[[#This Row],[stage]]="Qualify Opportunity",Table6[[#This Row],[stage]]="Proposal Solution"),"Open"," ")</f>
        <v>Open</v>
      </c>
    </row>
    <row r="16" spans="1:14" x14ac:dyDescent="0.3">
      <c r="A16" t="s">
        <v>613</v>
      </c>
      <c r="B16" t="s">
        <v>614</v>
      </c>
      <c r="C16">
        <v>3</v>
      </c>
      <c r="D16" t="s">
        <v>56</v>
      </c>
      <c r="E16">
        <v>2500000</v>
      </c>
      <c r="F16">
        <v>125000</v>
      </c>
      <c r="G16" s="4">
        <v>43800</v>
      </c>
      <c r="H16" t="s">
        <v>534</v>
      </c>
      <c r="I16" t="s">
        <v>22</v>
      </c>
      <c r="J16" t="s">
        <v>40</v>
      </c>
      <c r="K16" t="s">
        <v>38</v>
      </c>
      <c r="L16" t="s">
        <v>535</v>
      </c>
      <c r="M16" t="s">
        <v>536</v>
      </c>
      <c r="N16" t="str">
        <f>IF(OR(Table6[[#This Row],[stage]]="Qualify Opportunity",Table6[[#This Row],[stage]]="Proposal Solution"),"Open"," ")</f>
        <v>Open</v>
      </c>
    </row>
    <row r="17" spans="1:14" x14ac:dyDescent="0.3">
      <c r="A17" t="s">
        <v>615</v>
      </c>
      <c r="B17" t="s">
        <v>616</v>
      </c>
      <c r="C17">
        <v>10</v>
      </c>
      <c r="D17" t="s">
        <v>39</v>
      </c>
      <c r="E17">
        <v>1400000</v>
      </c>
      <c r="F17">
        <v>100000</v>
      </c>
      <c r="G17" s="4">
        <v>43808</v>
      </c>
      <c r="H17" t="s">
        <v>534</v>
      </c>
      <c r="I17" t="s">
        <v>22</v>
      </c>
      <c r="J17" t="s">
        <v>40</v>
      </c>
      <c r="K17" t="s">
        <v>38</v>
      </c>
      <c r="L17" t="s">
        <v>535</v>
      </c>
      <c r="M17" t="s">
        <v>536</v>
      </c>
      <c r="N17" t="str">
        <f>IF(OR(Table6[[#This Row],[stage]]="Qualify Opportunity",Table6[[#This Row],[stage]]="Proposal Solution"),"Open"," ")</f>
        <v>Open</v>
      </c>
    </row>
    <row r="18" spans="1:14" x14ac:dyDescent="0.3">
      <c r="A18" t="s">
        <v>617</v>
      </c>
      <c r="B18" t="s">
        <v>618</v>
      </c>
      <c r="C18">
        <v>10</v>
      </c>
      <c r="D18" t="s">
        <v>39</v>
      </c>
      <c r="E18">
        <v>4500000</v>
      </c>
      <c r="F18">
        <v>350000</v>
      </c>
      <c r="G18" s="4">
        <v>43810</v>
      </c>
      <c r="H18" t="s">
        <v>534</v>
      </c>
      <c r="I18" t="s">
        <v>22</v>
      </c>
      <c r="J18" t="s">
        <v>40</v>
      </c>
      <c r="K18" t="s">
        <v>34</v>
      </c>
      <c r="L18" t="s">
        <v>34</v>
      </c>
      <c r="M18" t="s">
        <v>536</v>
      </c>
      <c r="N18" t="str">
        <f>IF(OR(Table6[[#This Row],[stage]]="Qualify Opportunity",Table6[[#This Row],[stage]]="Proposal Solution"),"Open"," ")</f>
        <v>Open</v>
      </c>
    </row>
    <row r="19" spans="1:14" x14ac:dyDescent="0.3">
      <c r="A19" t="s">
        <v>619</v>
      </c>
      <c r="B19" t="s">
        <v>620</v>
      </c>
      <c r="C19">
        <v>3</v>
      </c>
      <c r="D19" t="s">
        <v>56</v>
      </c>
      <c r="E19">
        <v>9500000</v>
      </c>
      <c r="F19">
        <v>200000</v>
      </c>
      <c r="G19" s="4">
        <v>43738</v>
      </c>
      <c r="H19" t="s">
        <v>544</v>
      </c>
      <c r="I19" t="s">
        <v>22</v>
      </c>
      <c r="J19" t="s">
        <v>40</v>
      </c>
      <c r="K19" t="s">
        <v>38</v>
      </c>
      <c r="L19" t="s">
        <v>535</v>
      </c>
      <c r="M19" t="s">
        <v>536</v>
      </c>
      <c r="N19" t="str">
        <f>IF(OR(Table6[[#This Row],[stage]]="Qualify Opportunity",Table6[[#This Row],[stage]]="Proposal Solution"),"Open"," ")</f>
        <v xml:space="preserve"> </v>
      </c>
    </row>
    <row r="20" spans="1:14" x14ac:dyDescent="0.3">
      <c r="A20" t="s">
        <v>621</v>
      </c>
      <c r="B20" t="s">
        <v>622</v>
      </c>
      <c r="C20">
        <v>10</v>
      </c>
      <c r="D20" t="s">
        <v>39</v>
      </c>
      <c r="E20">
        <v>4500000</v>
      </c>
      <c r="F20">
        <v>300000</v>
      </c>
      <c r="G20" s="4">
        <v>43767</v>
      </c>
      <c r="H20" t="s">
        <v>534</v>
      </c>
      <c r="I20" t="s">
        <v>22</v>
      </c>
      <c r="J20" t="s">
        <v>40</v>
      </c>
      <c r="K20" t="s">
        <v>38</v>
      </c>
      <c r="L20" t="s">
        <v>535</v>
      </c>
      <c r="M20" t="s">
        <v>536</v>
      </c>
      <c r="N20" t="str">
        <f>IF(OR(Table6[[#This Row],[stage]]="Qualify Opportunity",Table6[[#This Row],[stage]]="Proposal Solution"),"Open"," ")</f>
        <v>Open</v>
      </c>
    </row>
    <row r="21" spans="1:14" x14ac:dyDescent="0.3">
      <c r="A21" t="s">
        <v>623</v>
      </c>
      <c r="B21" t="s">
        <v>624</v>
      </c>
      <c r="C21">
        <v>3</v>
      </c>
      <c r="D21" t="s">
        <v>56</v>
      </c>
      <c r="E21">
        <v>0</v>
      </c>
      <c r="F21">
        <v>100000</v>
      </c>
      <c r="G21" s="4">
        <v>43784</v>
      </c>
      <c r="H21" t="s">
        <v>534</v>
      </c>
      <c r="I21" t="s">
        <v>22</v>
      </c>
      <c r="J21" t="s">
        <v>40</v>
      </c>
      <c r="K21" t="s">
        <v>38</v>
      </c>
      <c r="L21" t="s">
        <v>535</v>
      </c>
      <c r="M21" t="s">
        <v>536</v>
      </c>
      <c r="N21" t="str">
        <f>IF(OR(Table6[[#This Row],[stage]]="Qualify Opportunity",Table6[[#This Row],[stage]]="Proposal Solution"),"Open"," ")</f>
        <v>Open</v>
      </c>
    </row>
    <row r="22" spans="1:14" x14ac:dyDescent="0.3">
      <c r="A22" t="s">
        <v>625</v>
      </c>
      <c r="B22" t="s">
        <v>626</v>
      </c>
      <c r="C22">
        <v>3</v>
      </c>
      <c r="D22" t="s">
        <v>56</v>
      </c>
      <c r="E22">
        <v>6000000</v>
      </c>
      <c r="F22">
        <v>300000</v>
      </c>
      <c r="G22" s="4">
        <v>43800</v>
      </c>
      <c r="H22" t="s">
        <v>534</v>
      </c>
      <c r="I22" t="s">
        <v>22</v>
      </c>
      <c r="J22" t="s">
        <v>40</v>
      </c>
      <c r="K22" t="s">
        <v>38</v>
      </c>
      <c r="L22" t="s">
        <v>535</v>
      </c>
      <c r="M22" t="s">
        <v>536</v>
      </c>
      <c r="N22" t="str">
        <f>IF(OR(Table6[[#This Row],[stage]]="Qualify Opportunity",Table6[[#This Row],[stage]]="Proposal Solution"),"Open"," ")</f>
        <v>Open</v>
      </c>
    </row>
    <row r="23" spans="1:14" x14ac:dyDescent="0.3">
      <c r="A23" t="s">
        <v>627</v>
      </c>
      <c r="B23" t="s">
        <v>628</v>
      </c>
      <c r="C23">
        <v>10</v>
      </c>
      <c r="D23" t="s">
        <v>39</v>
      </c>
      <c r="E23">
        <v>600000</v>
      </c>
      <c r="F23">
        <v>100000</v>
      </c>
      <c r="G23" s="4">
        <v>43799</v>
      </c>
      <c r="H23" t="s">
        <v>534</v>
      </c>
      <c r="I23" t="s">
        <v>22</v>
      </c>
      <c r="J23" t="s">
        <v>411</v>
      </c>
      <c r="K23" t="s">
        <v>38</v>
      </c>
      <c r="L23" t="s">
        <v>535</v>
      </c>
      <c r="M23" t="s">
        <v>536</v>
      </c>
      <c r="N23" t="str">
        <f>IF(OR(Table6[[#This Row],[stage]]="Qualify Opportunity",Table6[[#This Row],[stage]]="Proposal Solution"),"Open"," ")</f>
        <v>Open</v>
      </c>
    </row>
    <row r="24" spans="1:14" x14ac:dyDescent="0.3">
      <c r="A24" t="s">
        <v>629</v>
      </c>
      <c r="B24" t="s">
        <v>630</v>
      </c>
      <c r="C24">
        <v>10</v>
      </c>
      <c r="D24" t="s">
        <v>39</v>
      </c>
      <c r="E24">
        <v>210000</v>
      </c>
      <c r="F24">
        <v>35000</v>
      </c>
      <c r="G24" s="4">
        <v>43799</v>
      </c>
      <c r="H24" t="s">
        <v>534</v>
      </c>
      <c r="I24" t="s">
        <v>22</v>
      </c>
      <c r="J24" t="s">
        <v>411</v>
      </c>
      <c r="K24" t="s">
        <v>38</v>
      </c>
      <c r="L24" t="s">
        <v>535</v>
      </c>
      <c r="M24" t="s">
        <v>537</v>
      </c>
      <c r="N24" t="str">
        <f>IF(OR(Table6[[#This Row],[stage]]="Qualify Opportunity",Table6[[#This Row],[stage]]="Proposal Solution"),"Open"," ")</f>
        <v>Open</v>
      </c>
    </row>
    <row r="25" spans="1:14" x14ac:dyDescent="0.3">
      <c r="A25" t="s">
        <v>631</v>
      </c>
      <c r="B25" t="s">
        <v>632</v>
      </c>
      <c r="C25">
        <v>10</v>
      </c>
      <c r="D25" t="s">
        <v>39</v>
      </c>
      <c r="E25">
        <v>300000</v>
      </c>
      <c r="F25">
        <v>49500</v>
      </c>
      <c r="G25" s="4">
        <v>43738</v>
      </c>
      <c r="H25" t="s">
        <v>544</v>
      </c>
      <c r="I25" t="s">
        <v>22</v>
      </c>
      <c r="J25" t="s">
        <v>35</v>
      </c>
      <c r="K25" t="s">
        <v>35</v>
      </c>
      <c r="L25" t="s">
        <v>541</v>
      </c>
      <c r="M25" t="s">
        <v>542</v>
      </c>
      <c r="N25" t="str">
        <f>IF(OR(Table6[[#This Row],[stage]]="Qualify Opportunity",Table6[[#This Row],[stage]]="Proposal Solution"),"Open"," ")</f>
        <v xml:space="preserve"> </v>
      </c>
    </row>
    <row r="26" spans="1:14" x14ac:dyDescent="0.3">
      <c r="A26" t="s">
        <v>633</v>
      </c>
      <c r="B26" t="s">
        <v>634</v>
      </c>
      <c r="C26">
        <v>10</v>
      </c>
      <c r="D26" t="s">
        <v>39</v>
      </c>
      <c r="E26">
        <v>300000</v>
      </c>
      <c r="F26">
        <v>49500</v>
      </c>
      <c r="G26" s="4">
        <v>43738</v>
      </c>
      <c r="H26" t="s">
        <v>544</v>
      </c>
      <c r="I26" t="s">
        <v>22</v>
      </c>
      <c r="J26" t="s">
        <v>35</v>
      </c>
      <c r="K26" t="s">
        <v>35</v>
      </c>
      <c r="L26" t="s">
        <v>541</v>
      </c>
      <c r="M26" t="s">
        <v>545</v>
      </c>
      <c r="N26" t="str">
        <f>IF(OR(Table6[[#This Row],[stage]]="Qualify Opportunity",Table6[[#This Row],[stage]]="Proposal Solution"),"Open"," ")</f>
        <v xml:space="preserve"> </v>
      </c>
    </row>
    <row r="27" spans="1:14" x14ac:dyDescent="0.3">
      <c r="A27" t="s">
        <v>635</v>
      </c>
      <c r="B27" t="s">
        <v>636</v>
      </c>
      <c r="C27">
        <v>10</v>
      </c>
      <c r="D27" t="s">
        <v>39</v>
      </c>
      <c r="E27">
        <v>5000000</v>
      </c>
      <c r="F27">
        <v>250000</v>
      </c>
      <c r="G27" s="4">
        <v>43799</v>
      </c>
      <c r="H27" t="s">
        <v>534</v>
      </c>
      <c r="I27" t="s">
        <v>22</v>
      </c>
      <c r="J27" t="s">
        <v>40</v>
      </c>
      <c r="K27" t="s">
        <v>38</v>
      </c>
      <c r="L27" t="s">
        <v>535</v>
      </c>
      <c r="M27" t="s">
        <v>536</v>
      </c>
      <c r="N27" t="str">
        <f>IF(OR(Table6[[#This Row],[stage]]="Qualify Opportunity",Table6[[#This Row],[stage]]="Proposal Solution"),"Open"," ")</f>
        <v>Open</v>
      </c>
    </row>
    <row r="28" spans="1:14" x14ac:dyDescent="0.3">
      <c r="A28" t="s">
        <v>20</v>
      </c>
      <c r="B28" t="s">
        <v>637</v>
      </c>
      <c r="C28">
        <v>3</v>
      </c>
      <c r="D28" t="s">
        <v>56</v>
      </c>
      <c r="E28">
        <v>0</v>
      </c>
      <c r="F28">
        <v>100000</v>
      </c>
      <c r="G28" s="4">
        <v>43769</v>
      </c>
      <c r="H28" t="s">
        <v>544</v>
      </c>
      <c r="I28" t="s">
        <v>22</v>
      </c>
      <c r="J28" t="s">
        <v>20</v>
      </c>
      <c r="K28" t="s">
        <v>20</v>
      </c>
      <c r="L28" t="s">
        <v>546</v>
      </c>
      <c r="M28" t="s">
        <v>547</v>
      </c>
      <c r="N28" t="str">
        <f>IF(OR(Table6[[#This Row],[stage]]="Qualify Opportunity",Table6[[#This Row],[stage]]="Proposal Solution"),"Open"," ")</f>
        <v xml:space="preserve"> </v>
      </c>
    </row>
    <row r="29" spans="1:14" x14ac:dyDescent="0.3">
      <c r="A29" t="s">
        <v>638</v>
      </c>
      <c r="B29" t="s">
        <v>639</v>
      </c>
      <c r="C29">
        <v>12</v>
      </c>
      <c r="D29" t="s">
        <v>66</v>
      </c>
      <c r="E29">
        <v>90000000</v>
      </c>
      <c r="F29">
        <v>200000</v>
      </c>
      <c r="G29" s="4">
        <v>44074</v>
      </c>
      <c r="H29" t="s">
        <v>534</v>
      </c>
      <c r="I29" t="s">
        <v>22</v>
      </c>
      <c r="J29" t="s">
        <v>48</v>
      </c>
      <c r="K29" t="s">
        <v>32</v>
      </c>
      <c r="L29" t="s">
        <v>548</v>
      </c>
      <c r="M29" t="s">
        <v>549</v>
      </c>
      <c r="N29" t="str">
        <f>IF(OR(Table6[[#This Row],[stage]]="Qualify Opportunity",Table6[[#This Row],[stage]]="Proposal Solution"),"Open"," ")</f>
        <v>Open</v>
      </c>
    </row>
    <row r="30" spans="1:14" x14ac:dyDescent="0.3">
      <c r="A30" t="s">
        <v>640</v>
      </c>
      <c r="B30" t="s">
        <v>641</v>
      </c>
      <c r="C30">
        <v>3</v>
      </c>
      <c r="D30" t="s">
        <v>56</v>
      </c>
      <c r="E30">
        <v>0</v>
      </c>
      <c r="F30">
        <v>10000</v>
      </c>
      <c r="G30" s="4">
        <v>43738</v>
      </c>
      <c r="H30" t="s">
        <v>550</v>
      </c>
      <c r="I30" t="s">
        <v>22</v>
      </c>
      <c r="J30" t="s">
        <v>20</v>
      </c>
      <c r="K30" t="s">
        <v>20</v>
      </c>
      <c r="L30" t="s">
        <v>546</v>
      </c>
      <c r="M30" t="s">
        <v>546</v>
      </c>
      <c r="N30" t="str">
        <f>IF(OR(Table6[[#This Row],[stage]]="Qualify Opportunity",Table6[[#This Row],[stage]]="Proposal Solution"),"Open"," ")</f>
        <v xml:space="preserve"> </v>
      </c>
    </row>
    <row r="31" spans="1:14" x14ac:dyDescent="0.3">
      <c r="A31" t="s">
        <v>642</v>
      </c>
      <c r="B31" t="s">
        <v>643</v>
      </c>
      <c r="C31">
        <v>6</v>
      </c>
      <c r="D31" t="s">
        <v>77</v>
      </c>
      <c r="E31">
        <v>0</v>
      </c>
      <c r="F31">
        <v>50000</v>
      </c>
      <c r="G31" s="4">
        <v>43921</v>
      </c>
      <c r="H31" t="s">
        <v>534</v>
      </c>
      <c r="I31" t="s">
        <v>22</v>
      </c>
      <c r="J31" t="s">
        <v>48</v>
      </c>
      <c r="K31" t="s">
        <v>32</v>
      </c>
      <c r="L31" t="s">
        <v>548</v>
      </c>
      <c r="M31" t="s">
        <v>551</v>
      </c>
      <c r="N31" t="str">
        <f>IF(OR(Table6[[#This Row],[stage]]="Qualify Opportunity",Table6[[#This Row],[stage]]="Proposal Solution"),"Open"," ")</f>
        <v>Open</v>
      </c>
    </row>
    <row r="32" spans="1:14" x14ac:dyDescent="0.3">
      <c r="A32" t="s">
        <v>644</v>
      </c>
      <c r="B32" t="s">
        <v>645</v>
      </c>
      <c r="C32">
        <v>6</v>
      </c>
      <c r="D32" t="s">
        <v>77</v>
      </c>
      <c r="E32">
        <v>300000</v>
      </c>
      <c r="F32">
        <v>30000</v>
      </c>
      <c r="G32" s="4">
        <v>43921</v>
      </c>
      <c r="H32" t="s">
        <v>534</v>
      </c>
      <c r="I32" t="s">
        <v>22</v>
      </c>
      <c r="J32" t="s">
        <v>33</v>
      </c>
      <c r="K32" t="s">
        <v>133</v>
      </c>
      <c r="L32" t="s">
        <v>133</v>
      </c>
      <c r="M32" t="s">
        <v>552</v>
      </c>
      <c r="N32" t="str">
        <f>IF(OR(Table6[[#This Row],[stage]]="Qualify Opportunity",Table6[[#This Row],[stage]]="Proposal Solution"),"Open"," ")</f>
        <v>Open</v>
      </c>
    </row>
    <row r="33" spans="1:14" x14ac:dyDescent="0.3">
      <c r="A33" t="s">
        <v>646</v>
      </c>
      <c r="B33" t="s">
        <v>647</v>
      </c>
      <c r="C33">
        <v>6</v>
      </c>
      <c r="D33" t="s">
        <v>77</v>
      </c>
      <c r="E33">
        <v>0</v>
      </c>
      <c r="F33">
        <v>200000</v>
      </c>
      <c r="G33" s="4">
        <v>43921</v>
      </c>
      <c r="H33" t="s">
        <v>534</v>
      </c>
      <c r="I33" t="s">
        <v>22</v>
      </c>
      <c r="J33" t="s">
        <v>48</v>
      </c>
      <c r="K33" t="s">
        <v>32</v>
      </c>
      <c r="L33" t="s">
        <v>548</v>
      </c>
      <c r="M33" t="s">
        <v>551</v>
      </c>
      <c r="N33" t="str">
        <f>IF(OR(Table6[[#This Row],[stage]]="Qualify Opportunity",Table6[[#This Row],[stage]]="Proposal Solution"),"Open"," ")</f>
        <v>Open</v>
      </c>
    </row>
    <row r="34" spans="1:14" x14ac:dyDescent="0.3">
      <c r="A34" t="s">
        <v>648</v>
      </c>
      <c r="B34" t="s">
        <v>649</v>
      </c>
      <c r="C34">
        <v>6</v>
      </c>
      <c r="D34" t="s">
        <v>77</v>
      </c>
      <c r="E34">
        <v>300000</v>
      </c>
      <c r="F34">
        <v>50000</v>
      </c>
      <c r="G34" s="4">
        <v>43921</v>
      </c>
      <c r="H34" t="s">
        <v>534</v>
      </c>
      <c r="I34" t="s">
        <v>22</v>
      </c>
      <c r="J34" t="s">
        <v>48</v>
      </c>
      <c r="K34" t="s">
        <v>32</v>
      </c>
      <c r="L34" t="s">
        <v>548</v>
      </c>
      <c r="M34" t="s">
        <v>551</v>
      </c>
      <c r="N34" t="str">
        <f>IF(OR(Table6[[#This Row],[stage]]="Qualify Opportunity",Table6[[#This Row],[stage]]="Proposal Solution"),"Open"," ")</f>
        <v>Open</v>
      </c>
    </row>
    <row r="35" spans="1:14" x14ac:dyDescent="0.3">
      <c r="A35" t="s">
        <v>650</v>
      </c>
      <c r="B35" t="s">
        <v>651</v>
      </c>
      <c r="C35">
        <v>6</v>
      </c>
      <c r="D35" t="s">
        <v>77</v>
      </c>
      <c r="E35">
        <v>1000000</v>
      </c>
      <c r="F35">
        <v>100000</v>
      </c>
      <c r="G35" s="4">
        <v>44043</v>
      </c>
      <c r="H35" t="s">
        <v>534</v>
      </c>
      <c r="I35" t="s">
        <v>22</v>
      </c>
      <c r="J35" t="s">
        <v>48</v>
      </c>
      <c r="K35" t="s">
        <v>32</v>
      </c>
      <c r="L35" t="s">
        <v>548</v>
      </c>
      <c r="M35" t="s">
        <v>551</v>
      </c>
      <c r="N35" t="str">
        <f>IF(OR(Table6[[#This Row],[stage]]="Qualify Opportunity",Table6[[#This Row],[stage]]="Proposal Solution"),"Open"," ")</f>
        <v>Open</v>
      </c>
    </row>
    <row r="36" spans="1:14" x14ac:dyDescent="0.3">
      <c r="A36" t="s">
        <v>652</v>
      </c>
      <c r="B36" t="s">
        <v>653</v>
      </c>
      <c r="C36">
        <v>6</v>
      </c>
      <c r="D36" t="s">
        <v>77</v>
      </c>
      <c r="E36">
        <v>0</v>
      </c>
      <c r="F36">
        <v>300000</v>
      </c>
      <c r="G36" s="4">
        <v>44012</v>
      </c>
      <c r="H36" t="s">
        <v>534</v>
      </c>
      <c r="I36" t="s">
        <v>22</v>
      </c>
      <c r="J36" t="s">
        <v>48</v>
      </c>
      <c r="K36" t="s">
        <v>32</v>
      </c>
      <c r="L36" t="s">
        <v>548</v>
      </c>
      <c r="M36" t="s">
        <v>551</v>
      </c>
      <c r="N36" t="str">
        <f>IF(OR(Table6[[#This Row],[stage]]="Qualify Opportunity",Table6[[#This Row],[stage]]="Proposal Solution"),"Open"," ")</f>
        <v>Open</v>
      </c>
    </row>
    <row r="37" spans="1:14" x14ac:dyDescent="0.3">
      <c r="A37" t="s">
        <v>654</v>
      </c>
      <c r="B37" t="s">
        <v>655</v>
      </c>
      <c r="C37">
        <v>6</v>
      </c>
      <c r="D37" t="s">
        <v>77</v>
      </c>
      <c r="E37">
        <v>0</v>
      </c>
      <c r="F37">
        <v>200000</v>
      </c>
      <c r="G37" s="4">
        <v>44012</v>
      </c>
      <c r="H37" t="s">
        <v>534</v>
      </c>
      <c r="I37" t="s">
        <v>22</v>
      </c>
      <c r="J37" t="s">
        <v>48</v>
      </c>
      <c r="K37" t="s">
        <v>32</v>
      </c>
      <c r="L37" t="s">
        <v>548</v>
      </c>
      <c r="M37" t="s">
        <v>551</v>
      </c>
      <c r="N37" t="str">
        <f>IF(OR(Table6[[#This Row],[stage]]="Qualify Opportunity",Table6[[#This Row],[stage]]="Proposal Solution"),"Open"," ")</f>
        <v>Open</v>
      </c>
    </row>
    <row r="38" spans="1:14" x14ac:dyDescent="0.3">
      <c r="A38" t="s">
        <v>656</v>
      </c>
      <c r="B38" t="s">
        <v>657</v>
      </c>
      <c r="C38">
        <v>6</v>
      </c>
      <c r="D38" t="s">
        <v>77</v>
      </c>
      <c r="E38">
        <v>0</v>
      </c>
      <c r="F38">
        <v>200000</v>
      </c>
      <c r="G38" s="4">
        <v>44012</v>
      </c>
      <c r="H38" t="s">
        <v>534</v>
      </c>
      <c r="I38" t="s">
        <v>22</v>
      </c>
      <c r="J38" t="s">
        <v>48</v>
      </c>
      <c r="K38" t="s">
        <v>32</v>
      </c>
      <c r="L38" t="s">
        <v>548</v>
      </c>
      <c r="M38" t="s">
        <v>551</v>
      </c>
      <c r="N38" t="str">
        <f>IF(OR(Table6[[#This Row],[stage]]="Qualify Opportunity",Table6[[#This Row],[stage]]="Proposal Solution"),"Open"," ")</f>
        <v>Open</v>
      </c>
    </row>
    <row r="39" spans="1:14" x14ac:dyDescent="0.3">
      <c r="A39" t="s">
        <v>658</v>
      </c>
      <c r="B39" t="s">
        <v>659</v>
      </c>
      <c r="C39">
        <v>6</v>
      </c>
      <c r="D39" t="s">
        <v>77</v>
      </c>
      <c r="E39">
        <v>0</v>
      </c>
      <c r="F39">
        <v>400000</v>
      </c>
      <c r="G39" s="4">
        <v>44012</v>
      </c>
      <c r="H39" t="s">
        <v>534</v>
      </c>
      <c r="I39" t="s">
        <v>22</v>
      </c>
      <c r="J39" t="s">
        <v>48</v>
      </c>
      <c r="K39" t="s">
        <v>32</v>
      </c>
      <c r="L39" t="s">
        <v>548</v>
      </c>
      <c r="M39" t="s">
        <v>551</v>
      </c>
      <c r="N39" t="str">
        <f>IF(OR(Table6[[#This Row],[stage]]="Qualify Opportunity",Table6[[#This Row],[stage]]="Proposal Solution"),"Open"," ")</f>
        <v>Open</v>
      </c>
    </row>
    <row r="40" spans="1:14" x14ac:dyDescent="0.3">
      <c r="A40" t="s">
        <v>660</v>
      </c>
      <c r="B40" t="s">
        <v>661</v>
      </c>
      <c r="C40">
        <v>12</v>
      </c>
      <c r="D40" t="s">
        <v>66</v>
      </c>
      <c r="E40">
        <v>0</v>
      </c>
      <c r="F40">
        <v>300000</v>
      </c>
      <c r="G40" s="4">
        <v>44012</v>
      </c>
      <c r="H40" t="s">
        <v>534</v>
      </c>
      <c r="I40" t="s">
        <v>22</v>
      </c>
      <c r="J40" t="s">
        <v>553</v>
      </c>
      <c r="K40" t="s">
        <v>554</v>
      </c>
      <c r="L40" t="s">
        <v>555</v>
      </c>
      <c r="M40" t="s">
        <v>556</v>
      </c>
      <c r="N40" t="str">
        <f>IF(OR(Table6[[#This Row],[stage]]="Qualify Opportunity",Table6[[#This Row],[stage]]="Proposal Solution"),"Open"," ")</f>
        <v>Open</v>
      </c>
    </row>
    <row r="41" spans="1:14" x14ac:dyDescent="0.3">
      <c r="A41" t="s">
        <v>662</v>
      </c>
      <c r="B41" t="s">
        <v>663</v>
      </c>
      <c r="C41">
        <v>12</v>
      </c>
      <c r="D41" t="s">
        <v>66</v>
      </c>
      <c r="E41">
        <v>500000</v>
      </c>
      <c r="F41">
        <v>50000</v>
      </c>
      <c r="G41" s="4">
        <v>43830</v>
      </c>
      <c r="H41" t="s">
        <v>534</v>
      </c>
      <c r="I41" t="s">
        <v>22</v>
      </c>
      <c r="J41" t="s">
        <v>33</v>
      </c>
      <c r="K41" t="s">
        <v>133</v>
      </c>
      <c r="L41" t="s">
        <v>133</v>
      </c>
      <c r="M41" t="s">
        <v>552</v>
      </c>
      <c r="N41" t="str">
        <f>IF(OR(Table6[[#This Row],[stage]]="Qualify Opportunity",Table6[[#This Row],[stage]]="Proposal Solution"),"Open"," ")</f>
        <v>Open</v>
      </c>
    </row>
    <row r="42" spans="1:14" x14ac:dyDescent="0.3">
      <c r="A42" t="s">
        <v>664</v>
      </c>
      <c r="B42" t="s">
        <v>665</v>
      </c>
      <c r="C42">
        <v>12</v>
      </c>
      <c r="D42" t="s">
        <v>66</v>
      </c>
      <c r="E42">
        <v>1000000</v>
      </c>
      <c r="F42">
        <v>100000</v>
      </c>
      <c r="G42" s="4">
        <v>43738</v>
      </c>
      <c r="H42" t="s">
        <v>534</v>
      </c>
      <c r="I42" t="s">
        <v>22</v>
      </c>
      <c r="J42" t="s">
        <v>33</v>
      </c>
      <c r="K42" t="s">
        <v>133</v>
      </c>
      <c r="L42" t="s">
        <v>133</v>
      </c>
      <c r="M42" t="s">
        <v>552</v>
      </c>
      <c r="N42" t="str">
        <f>IF(OR(Table6[[#This Row],[stage]]="Qualify Opportunity",Table6[[#This Row],[stage]]="Proposal Solution"),"Open"," ")</f>
        <v>Open</v>
      </c>
    </row>
    <row r="43" spans="1:14" x14ac:dyDescent="0.3">
      <c r="A43" t="s">
        <v>666</v>
      </c>
      <c r="B43" t="s">
        <v>667</v>
      </c>
      <c r="C43">
        <v>10</v>
      </c>
      <c r="D43" t="s">
        <v>39</v>
      </c>
      <c r="E43">
        <v>500000</v>
      </c>
      <c r="F43">
        <v>62000</v>
      </c>
      <c r="G43" s="4">
        <v>43738</v>
      </c>
      <c r="H43" t="s">
        <v>534</v>
      </c>
      <c r="I43" t="s">
        <v>22</v>
      </c>
      <c r="J43" t="s">
        <v>33</v>
      </c>
      <c r="K43" t="s">
        <v>133</v>
      </c>
      <c r="L43" t="s">
        <v>133</v>
      </c>
      <c r="M43" t="s">
        <v>552</v>
      </c>
      <c r="N43" t="str">
        <f>IF(OR(Table6[[#This Row],[stage]]="Qualify Opportunity",Table6[[#This Row],[stage]]="Proposal Solution"),"Open"," ")</f>
        <v>Open</v>
      </c>
    </row>
    <row r="44" spans="1:14" x14ac:dyDescent="0.3">
      <c r="A44" t="s">
        <v>668</v>
      </c>
      <c r="B44" t="s">
        <v>669</v>
      </c>
      <c r="C44">
        <v>10</v>
      </c>
      <c r="D44" t="s">
        <v>39</v>
      </c>
      <c r="E44">
        <v>300000</v>
      </c>
      <c r="F44">
        <v>37500</v>
      </c>
      <c r="G44" s="4">
        <v>43738</v>
      </c>
      <c r="H44" t="s">
        <v>534</v>
      </c>
      <c r="I44" t="s">
        <v>22</v>
      </c>
      <c r="J44" t="s">
        <v>33</v>
      </c>
      <c r="K44" t="s">
        <v>133</v>
      </c>
      <c r="L44" t="s">
        <v>133</v>
      </c>
      <c r="M44" t="s">
        <v>552</v>
      </c>
      <c r="N44" t="str">
        <f>IF(OR(Table6[[#This Row],[stage]]="Qualify Opportunity",Table6[[#This Row],[stage]]="Proposal Solution"),"Open"," ")</f>
        <v>Open</v>
      </c>
    </row>
    <row r="45" spans="1:14" x14ac:dyDescent="0.3">
      <c r="A45" t="s">
        <v>670</v>
      </c>
      <c r="B45" t="s">
        <v>671</v>
      </c>
      <c r="C45">
        <v>3</v>
      </c>
      <c r="D45" t="s">
        <v>56</v>
      </c>
      <c r="E45">
        <v>700000</v>
      </c>
      <c r="F45">
        <v>100000</v>
      </c>
      <c r="G45" s="4">
        <v>43830</v>
      </c>
      <c r="H45" t="s">
        <v>534</v>
      </c>
      <c r="I45" t="s">
        <v>22</v>
      </c>
      <c r="J45" t="s">
        <v>48</v>
      </c>
      <c r="K45" t="s">
        <v>32</v>
      </c>
      <c r="L45" t="s">
        <v>548</v>
      </c>
      <c r="M45" t="s">
        <v>551</v>
      </c>
      <c r="N45" t="str">
        <f>IF(OR(Table6[[#This Row],[stage]]="Qualify Opportunity",Table6[[#This Row],[stage]]="Proposal Solution"),"Open"," ")</f>
        <v>Open</v>
      </c>
    </row>
    <row r="46" spans="1:14" x14ac:dyDescent="0.3">
      <c r="A46" t="s">
        <v>672</v>
      </c>
      <c r="B46" t="s">
        <v>673</v>
      </c>
      <c r="C46">
        <v>10</v>
      </c>
      <c r="D46" t="s">
        <v>39</v>
      </c>
      <c r="E46">
        <v>800000</v>
      </c>
      <c r="F46">
        <v>50000</v>
      </c>
      <c r="G46" s="4">
        <v>43738</v>
      </c>
      <c r="H46" t="s">
        <v>534</v>
      </c>
      <c r="I46" t="s">
        <v>22</v>
      </c>
      <c r="J46" t="s">
        <v>33</v>
      </c>
      <c r="K46" t="s">
        <v>133</v>
      </c>
      <c r="L46" t="s">
        <v>133</v>
      </c>
      <c r="M46" t="s">
        <v>552</v>
      </c>
      <c r="N46" t="str">
        <f>IF(OR(Table6[[#This Row],[stage]]="Qualify Opportunity",Table6[[#This Row],[stage]]="Proposal Solution"),"Open"," ")</f>
        <v>Open</v>
      </c>
    </row>
    <row r="47" spans="1:14" x14ac:dyDescent="0.3">
      <c r="A47" t="s">
        <v>32</v>
      </c>
      <c r="B47" t="s">
        <v>674</v>
      </c>
      <c r="C47">
        <v>3</v>
      </c>
      <c r="D47" t="s">
        <v>56</v>
      </c>
      <c r="E47">
        <v>0</v>
      </c>
      <c r="F47">
        <v>500000</v>
      </c>
      <c r="G47" s="4">
        <v>43739</v>
      </c>
      <c r="H47" t="s">
        <v>544</v>
      </c>
      <c r="I47" t="s">
        <v>22</v>
      </c>
      <c r="J47" t="s">
        <v>48</v>
      </c>
      <c r="K47" t="s">
        <v>32</v>
      </c>
      <c r="L47" t="s">
        <v>548</v>
      </c>
      <c r="M47" t="s">
        <v>551</v>
      </c>
      <c r="N47" t="str">
        <f>IF(OR(Table6[[#This Row],[stage]]="Qualify Opportunity",Table6[[#This Row],[stage]]="Proposal Solution"),"Open"," ")</f>
        <v xml:space="preserve"> </v>
      </c>
    </row>
    <row r="48" spans="1:14" x14ac:dyDescent="0.3">
      <c r="A48" t="s">
        <v>675</v>
      </c>
      <c r="B48" t="s">
        <v>676</v>
      </c>
      <c r="C48">
        <v>12</v>
      </c>
      <c r="D48" t="s">
        <v>66</v>
      </c>
      <c r="E48">
        <v>1000000</v>
      </c>
      <c r="F48">
        <v>100000</v>
      </c>
      <c r="G48" s="4">
        <v>43830</v>
      </c>
      <c r="H48" t="s">
        <v>534</v>
      </c>
      <c r="I48" t="s">
        <v>22</v>
      </c>
      <c r="J48" t="s">
        <v>48</v>
      </c>
      <c r="K48" t="s">
        <v>32</v>
      </c>
      <c r="L48" t="s">
        <v>548</v>
      </c>
      <c r="M48" t="s">
        <v>551</v>
      </c>
      <c r="N48" t="str">
        <f>IF(OR(Table6[[#This Row],[stage]]="Qualify Opportunity",Table6[[#This Row],[stage]]="Proposal Solution"),"Open"," ")</f>
        <v>Open</v>
      </c>
    </row>
    <row r="49" spans="1:14" x14ac:dyDescent="0.3">
      <c r="A49" t="s">
        <v>677</v>
      </c>
      <c r="B49" t="s">
        <v>678</v>
      </c>
      <c r="C49">
        <v>3</v>
      </c>
      <c r="D49" t="s">
        <v>56</v>
      </c>
      <c r="E49">
        <v>0</v>
      </c>
      <c r="F49">
        <v>50000</v>
      </c>
      <c r="G49" s="4">
        <v>43738</v>
      </c>
      <c r="H49" t="s">
        <v>550</v>
      </c>
      <c r="I49" t="s">
        <v>22</v>
      </c>
      <c r="J49" t="s">
        <v>48</v>
      </c>
      <c r="K49" t="s">
        <v>32</v>
      </c>
      <c r="L49" t="s">
        <v>548</v>
      </c>
      <c r="M49" t="s">
        <v>551</v>
      </c>
      <c r="N49" t="str">
        <f>IF(OR(Table6[[#This Row],[stage]]="Qualify Opportunity",Table6[[#This Row],[stage]]="Proposal Solution"),"Open"," ")</f>
        <v xml:space="preserve"> </v>
      </c>
    </row>
    <row r="50" spans="1:14" x14ac:dyDescent="0.3">
      <c r="A50" t="s">
        <v>679</v>
      </c>
      <c r="B50" t="s">
        <v>680</v>
      </c>
      <c r="C50">
        <v>12</v>
      </c>
      <c r="D50" t="s">
        <v>66</v>
      </c>
      <c r="E50">
        <v>0</v>
      </c>
      <c r="F50">
        <v>50000</v>
      </c>
      <c r="G50" s="4">
        <v>43921</v>
      </c>
      <c r="H50" t="s">
        <v>534</v>
      </c>
      <c r="I50" t="s">
        <v>22</v>
      </c>
      <c r="J50" t="s">
        <v>35</v>
      </c>
      <c r="K50" t="s">
        <v>35</v>
      </c>
      <c r="L50" t="s">
        <v>541</v>
      </c>
      <c r="M50" t="s">
        <v>557</v>
      </c>
      <c r="N50" t="str">
        <f>IF(OR(Table6[[#This Row],[stage]]="Qualify Opportunity",Table6[[#This Row],[stage]]="Proposal Solution"),"Open"," ")</f>
        <v>Open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CEC3-98B2-4A4A-85C5-DBD2F51C4260}">
  <dimension ref="A2:I164"/>
  <sheetViews>
    <sheetView topLeftCell="A4" workbookViewId="0">
      <selection activeCell="C24" sqref="C24"/>
    </sheetView>
  </sheetViews>
  <sheetFormatPr defaultRowHeight="14.4" x14ac:dyDescent="0.3"/>
  <cols>
    <col min="1" max="3" width="16.21875" bestFit="1" customWidth="1"/>
    <col min="4" max="4" width="21.44140625" bestFit="1" customWidth="1"/>
    <col min="5" max="5" width="18" bestFit="1" customWidth="1"/>
    <col min="6" max="6" width="21.88671875" bestFit="1" customWidth="1"/>
    <col min="7" max="7" width="14.109375" bestFit="1" customWidth="1"/>
    <col min="8" max="8" width="12.5546875" bestFit="1" customWidth="1"/>
    <col min="9" max="9" width="14.44140625" bestFit="1" customWidth="1"/>
    <col min="10" max="10" width="13.44140625" bestFit="1" customWidth="1"/>
    <col min="11" max="11" width="12.5546875" bestFit="1" customWidth="1"/>
    <col min="12" max="12" width="14.44140625" bestFit="1" customWidth="1"/>
    <col min="13" max="13" width="21.88671875" bestFit="1" customWidth="1"/>
    <col min="14" max="14" width="14.88671875" bestFit="1" customWidth="1"/>
    <col min="15" max="15" width="9.5546875" bestFit="1" customWidth="1"/>
    <col min="16" max="16" width="7" bestFit="1" customWidth="1"/>
    <col min="17" max="17" width="10.77734375" bestFit="1" customWidth="1"/>
    <col min="18" max="69" width="5" bestFit="1" customWidth="1"/>
    <col min="70" max="156" width="6" bestFit="1" customWidth="1"/>
    <col min="157" max="185" width="7" bestFit="1" customWidth="1"/>
    <col min="186" max="186" width="18" bestFit="1" customWidth="1"/>
    <col min="187" max="192" width="4" bestFit="1" customWidth="1"/>
    <col min="193" max="252" width="5" bestFit="1" customWidth="1"/>
    <col min="253" max="324" width="6" bestFit="1" customWidth="1"/>
    <col min="325" max="325" width="7" bestFit="1" customWidth="1"/>
    <col min="326" max="339" width="6" bestFit="1" customWidth="1"/>
    <col min="340" max="368" width="7" bestFit="1" customWidth="1"/>
    <col min="369" max="369" width="21.88671875" bestFit="1" customWidth="1"/>
    <col min="370" max="375" width="4" bestFit="1" customWidth="1"/>
    <col min="376" max="435" width="5" bestFit="1" customWidth="1"/>
    <col min="436" max="498" width="6" bestFit="1" customWidth="1"/>
    <col min="499" max="499" width="7" bestFit="1" customWidth="1"/>
    <col min="500" max="518" width="6" bestFit="1" customWidth="1"/>
    <col min="519" max="519" width="7" bestFit="1" customWidth="1"/>
    <col min="520" max="522" width="6" bestFit="1" customWidth="1"/>
    <col min="523" max="551" width="7" bestFit="1" customWidth="1"/>
    <col min="552" max="552" width="26.21875" bestFit="1" customWidth="1"/>
    <col min="553" max="553" width="22.77734375" bestFit="1" customWidth="1"/>
    <col min="554" max="554" width="26.6640625" bestFit="1" customWidth="1"/>
  </cols>
  <sheetData>
    <row r="2" spans="1:9" x14ac:dyDescent="0.3">
      <c r="A2" s="20" t="s">
        <v>562</v>
      </c>
      <c r="B2" t="s">
        <v>564</v>
      </c>
      <c r="E2" s="20" t="s">
        <v>562</v>
      </c>
      <c r="F2" t="s">
        <v>564</v>
      </c>
      <c r="H2" s="20" t="s">
        <v>562</v>
      </c>
      <c r="I2" t="s">
        <v>564</v>
      </c>
    </row>
    <row r="3" spans="1:9" x14ac:dyDescent="0.3">
      <c r="A3" s="21" t="s">
        <v>58</v>
      </c>
      <c r="B3" s="22">
        <v>12644773.300000001</v>
      </c>
      <c r="E3" s="21" t="s">
        <v>58</v>
      </c>
      <c r="F3" s="22">
        <v>396480</v>
      </c>
      <c r="H3" s="21" t="s">
        <v>58</v>
      </c>
      <c r="I3">
        <v>2853842</v>
      </c>
    </row>
    <row r="4" spans="1:9" x14ac:dyDescent="0.3">
      <c r="A4" s="21" t="s">
        <v>28</v>
      </c>
      <c r="B4" s="22">
        <v>3431629.3099999991</v>
      </c>
      <c r="E4" s="21" t="s">
        <v>28</v>
      </c>
      <c r="F4" s="22">
        <v>100000</v>
      </c>
      <c r="H4" s="21" t="s">
        <v>28</v>
      </c>
      <c r="I4">
        <v>569815</v>
      </c>
    </row>
    <row r="5" spans="1:9" x14ac:dyDescent="0.3">
      <c r="A5" s="21" t="s">
        <v>23</v>
      </c>
      <c r="B5" s="22">
        <v>18490778.400000013</v>
      </c>
      <c r="E5" s="21" t="s">
        <v>23</v>
      </c>
      <c r="F5" s="22">
        <v>18051</v>
      </c>
      <c r="H5" s="21" t="s">
        <v>23</v>
      </c>
      <c r="I5">
        <v>8244310</v>
      </c>
    </row>
    <row r="23" spans="2:3" x14ac:dyDescent="0.3">
      <c r="B23" s="26" t="s">
        <v>570</v>
      </c>
      <c r="C23" s="26"/>
    </row>
    <row r="24" spans="2:3" x14ac:dyDescent="0.3">
      <c r="B24" s="6" t="s">
        <v>58</v>
      </c>
      <c r="C24" s="24">
        <f>SUM(GETPIVOTDATA("Amount",$A$2,"income_class","Cross Sell"),GETPIVOTDATA("Amount",$E$2,"income_class","Cross Sell"))</f>
        <v>13041253.300000001</v>
      </c>
    </row>
    <row r="25" spans="2:3" x14ac:dyDescent="0.3">
      <c r="B25" s="6" t="s">
        <v>28</v>
      </c>
      <c r="C25" s="24">
        <f>SUM(GETPIVOTDATA("Amount",$A$2,"income_class","New"),GETPIVOTDATA("Amount",$E$2,"income_class","New"))</f>
        <v>3531629.3099999991</v>
      </c>
    </row>
    <row r="26" spans="2:3" x14ac:dyDescent="0.3">
      <c r="B26" s="6" t="s">
        <v>23</v>
      </c>
      <c r="C26" s="24">
        <f>SUM(GETPIVOTDATA("Amount",$A$2,"income_class","Renewal"),GETPIVOTDATA("Amount",$E$2,"income_class","Renewal"))</f>
        <v>18508829.400000013</v>
      </c>
    </row>
    <row r="41" spans="2:6" x14ac:dyDescent="0.3">
      <c r="B41" s="20" t="s">
        <v>562</v>
      </c>
      <c r="C41" t="s">
        <v>574</v>
      </c>
      <c r="E41" s="20" t="s">
        <v>562</v>
      </c>
      <c r="F41" t="s">
        <v>574</v>
      </c>
    </row>
    <row r="42" spans="2:6" x14ac:dyDescent="0.3">
      <c r="B42" s="21" t="s">
        <v>27</v>
      </c>
      <c r="C42">
        <v>7</v>
      </c>
      <c r="E42" s="21" t="s">
        <v>572</v>
      </c>
      <c r="F42">
        <v>3</v>
      </c>
    </row>
    <row r="43" spans="2:6" x14ac:dyDescent="0.3">
      <c r="B43" s="21" t="s">
        <v>56</v>
      </c>
      <c r="C43">
        <v>4</v>
      </c>
      <c r="E43" s="21" t="s">
        <v>573</v>
      </c>
      <c r="F43">
        <v>31</v>
      </c>
    </row>
    <row r="44" spans="2:6" x14ac:dyDescent="0.3">
      <c r="B44" s="21" t="s">
        <v>244</v>
      </c>
      <c r="C44">
        <v>3</v>
      </c>
      <c r="E44" s="21" t="s">
        <v>563</v>
      </c>
      <c r="F44">
        <v>34</v>
      </c>
    </row>
    <row r="45" spans="2:6" x14ac:dyDescent="0.3">
      <c r="B45" s="21" t="s">
        <v>77</v>
      </c>
      <c r="C45">
        <v>4</v>
      </c>
    </row>
    <row r="46" spans="2:6" x14ac:dyDescent="0.3">
      <c r="B46" s="21" t="s">
        <v>53</v>
      </c>
      <c r="C46">
        <v>3</v>
      </c>
    </row>
    <row r="47" spans="2:6" x14ac:dyDescent="0.3">
      <c r="B47" s="21" t="s">
        <v>39</v>
      </c>
      <c r="C47">
        <v>2</v>
      </c>
    </row>
    <row r="48" spans="2:6" x14ac:dyDescent="0.3">
      <c r="B48" s="21" t="s">
        <v>99</v>
      </c>
      <c r="C48">
        <v>2</v>
      </c>
    </row>
    <row r="49" spans="2:6" x14ac:dyDescent="0.3">
      <c r="B49" s="21" t="s">
        <v>66</v>
      </c>
      <c r="C49">
        <v>4</v>
      </c>
    </row>
    <row r="50" spans="2:6" x14ac:dyDescent="0.3">
      <c r="B50" s="21" t="s">
        <v>21</v>
      </c>
      <c r="C50">
        <v>5</v>
      </c>
    </row>
    <row r="51" spans="2:6" x14ac:dyDescent="0.3">
      <c r="B51" s="21" t="s">
        <v>563</v>
      </c>
      <c r="C51">
        <v>34</v>
      </c>
      <c r="E51" s="20" t="s">
        <v>562</v>
      </c>
      <c r="F51" t="s">
        <v>564</v>
      </c>
    </row>
    <row r="52" spans="2:6" x14ac:dyDescent="0.3">
      <c r="E52" s="21" t="s">
        <v>58</v>
      </c>
      <c r="F52">
        <v>2853842</v>
      </c>
    </row>
    <row r="53" spans="2:6" x14ac:dyDescent="0.3">
      <c r="E53" s="21" t="s">
        <v>28</v>
      </c>
      <c r="F53">
        <v>569815</v>
      </c>
    </row>
    <row r="54" spans="2:6" x14ac:dyDescent="0.3">
      <c r="E54" s="21" t="s">
        <v>23</v>
      </c>
      <c r="F54">
        <v>8244310</v>
      </c>
    </row>
    <row r="55" spans="2:6" x14ac:dyDescent="0.3">
      <c r="E55" s="21" t="s">
        <v>563</v>
      </c>
      <c r="F55">
        <v>11667967</v>
      </c>
    </row>
    <row r="69" spans="1:8" x14ac:dyDescent="0.3">
      <c r="G69" s="20" t="s">
        <v>562</v>
      </c>
      <c r="H69" t="s">
        <v>681</v>
      </c>
    </row>
    <row r="70" spans="1:8" x14ac:dyDescent="0.3">
      <c r="G70" s="21" t="s">
        <v>544</v>
      </c>
      <c r="H70">
        <v>5</v>
      </c>
    </row>
    <row r="71" spans="1:8" x14ac:dyDescent="0.3">
      <c r="A71" s="6" t="s">
        <v>685</v>
      </c>
      <c r="B71" s="6" t="s">
        <v>686</v>
      </c>
      <c r="G71" s="21" t="s">
        <v>550</v>
      </c>
      <c r="H71">
        <v>2</v>
      </c>
    </row>
    <row r="72" spans="1:8" x14ac:dyDescent="0.3">
      <c r="A72" s="6">
        <v>41</v>
      </c>
      <c r="B72" s="6">
        <v>49</v>
      </c>
      <c r="G72" s="21" t="s">
        <v>534</v>
      </c>
      <c r="H72">
        <v>42</v>
      </c>
    </row>
    <row r="73" spans="1:8" x14ac:dyDescent="0.3">
      <c r="G73" s="21" t="s">
        <v>563</v>
      </c>
      <c r="H73">
        <v>49</v>
      </c>
    </row>
    <row r="80" spans="1:8" x14ac:dyDescent="0.3">
      <c r="A80" s="20" t="s">
        <v>529</v>
      </c>
      <c r="B80" t="s">
        <v>684</v>
      </c>
    </row>
    <row r="82" spans="1:2" x14ac:dyDescent="0.3">
      <c r="A82" s="20" t="s">
        <v>562</v>
      </c>
      <c r="B82" t="s">
        <v>683</v>
      </c>
    </row>
    <row r="83" spans="1:2" x14ac:dyDescent="0.3">
      <c r="A83" s="21" t="s">
        <v>40</v>
      </c>
      <c r="B83">
        <v>2330000</v>
      </c>
    </row>
    <row r="84" spans="1:2" x14ac:dyDescent="0.3">
      <c r="A84" s="21" t="s">
        <v>20</v>
      </c>
      <c r="B84">
        <v>610000</v>
      </c>
    </row>
    <row r="85" spans="1:2" x14ac:dyDescent="0.3">
      <c r="A85" s="21" t="s">
        <v>48</v>
      </c>
      <c r="B85">
        <v>1950000</v>
      </c>
    </row>
    <row r="86" spans="1:2" x14ac:dyDescent="0.3">
      <c r="A86" s="21" t="s">
        <v>563</v>
      </c>
      <c r="B86">
        <v>4890000</v>
      </c>
    </row>
    <row r="103" spans="2:3" x14ac:dyDescent="0.3">
      <c r="B103" s="20" t="s">
        <v>562</v>
      </c>
      <c r="C103" t="s">
        <v>687</v>
      </c>
    </row>
    <row r="104" spans="2:3" x14ac:dyDescent="0.3">
      <c r="B104" s="21" t="s">
        <v>27</v>
      </c>
      <c r="C104">
        <v>7</v>
      </c>
    </row>
    <row r="105" spans="2:3" x14ac:dyDescent="0.3">
      <c r="B105" s="21" t="s">
        <v>56</v>
      </c>
      <c r="C105">
        <v>4</v>
      </c>
    </row>
    <row r="106" spans="2:3" x14ac:dyDescent="0.3">
      <c r="B106" s="21" t="s">
        <v>244</v>
      </c>
      <c r="C106">
        <v>3</v>
      </c>
    </row>
    <row r="107" spans="2:3" x14ac:dyDescent="0.3">
      <c r="B107" s="21" t="s">
        <v>77</v>
      </c>
      <c r="C107">
        <v>4</v>
      </c>
    </row>
    <row r="108" spans="2:3" x14ac:dyDescent="0.3">
      <c r="B108" s="21" t="s">
        <v>53</v>
      </c>
      <c r="C108">
        <v>3</v>
      </c>
    </row>
    <row r="109" spans="2:3" x14ac:dyDescent="0.3">
      <c r="B109" s="21" t="s">
        <v>39</v>
      </c>
      <c r="C109">
        <v>2</v>
      </c>
    </row>
    <row r="110" spans="2:3" x14ac:dyDescent="0.3">
      <c r="B110" s="21" t="s">
        <v>99</v>
      </c>
      <c r="C110">
        <v>2</v>
      </c>
    </row>
    <row r="111" spans="2:3" x14ac:dyDescent="0.3">
      <c r="B111" s="21" t="s">
        <v>66</v>
      </c>
      <c r="C111">
        <v>4</v>
      </c>
    </row>
    <row r="112" spans="2:3" x14ac:dyDescent="0.3">
      <c r="B112" s="21" t="s">
        <v>21</v>
      </c>
      <c r="C112">
        <v>5</v>
      </c>
    </row>
    <row r="113" spans="2:3" x14ac:dyDescent="0.3">
      <c r="B113" s="21" t="s">
        <v>563</v>
      </c>
      <c r="C113">
        <v>34</v>
      </c>
    </row>
    <row r="120" spans="2:3" x14ac:dyDescent="0.3">
      <c r="B120" s="20" t="s">
        <v>562</v>
      </c>
      <c r="C120" t="s">
        <v>578</v>
      </c>
    </row>
    <row r="121" spans="2:3" x14ac:dyDescent="0.3">
      <c r="B121" s="21" t="s">
        <v>38</v>
      </c>
      <c r="C121">
        <v>15</v>
      </c>
    </row>
    <row r="122" spans="2:3" x14ac:dyDescent="0.3">
      <c r="B122" s="21" t="s">
        <v>133</v>
      </c>
      <c r="C122">
        <v>6</v>
      </c>
    </row>
    <row r="123" spans="2:3" x14ac:dyDescent="0.3">
      <c r="B123" s="21" t="s">
        <v>32</v>
      </c>
      <c r="C123">
        <v>13</v>
      </c>
    </row>
    <row r="124" spans="2:3" x14ac:dyDescent="0.3">
      <c r="B124" s="21" t="s">
        <v>35</v>
      </c>
      <c r="C124">
        <v>5</v>
      </c>
    </row>
    <row r="125" spans="2:3" x14ac:dyDescent="0.3">
      <c r="B125" s="21" t="s">
        <v>20</v>
      </c>
      <c r="C125">
        <v>7</v>
      </c>
    </row>
    <row r="126" spans="2:3" x14ac:dyDescent="0.3">
      <c r="B126" s="21" t="s">
        <v>34</v>
      </c>
      <c r="C126">
        <v>2</v>
      </c>
    </row>
    <row r="127" spans="2:3" x14ac:dyDescent="0.3">
      <c r="B127" s="21" t="s">
        <v>554</v>
      </c>
      <c r="C127">
        <v>1</v>
      </c>
    </row>
    <row r="128" spans="2:3" x14ac:dyDescent="0.3">
      <c r="B128" s="21" t="s">
        <v>563</v>
      </c>
      <c r="C128">
        <v>49</v>
      </c>
    </row>
    <row r="135" spans="3:4" x14ac:dyDescent="0.3">
      <c r="C135" s="20" t="s">
        <v>529</v>
      </c>
      <c r="D135" t="s">
        <v>682</v>
      </c>
    </row>
    <row r="137" spans="3:4" x14ac:dyDescent="0.3">
      <c r="C137" s="20" t="s">
        <v>562</v>
      </c>
      <c r="D137" t="s">
        <v>683</v>
      </c>
    </row>
    <row r="138" spans="3:4" x14ac:dyDescent="0.3">
      <c r="C138" s="21" t="s">
        <v>40</v>
      </c>
      <c r="D138">
        <v>2530000</v>
      </c>
    </row>
    <row r="139" spans="3:4" x14ac:dyDescent="0.3">
      <c r="C139" s="21" t="s">
        <v>20</v>
      </c>
      <c r="D139">
        <v>710000</v>
      </c>
    </row>
    <row r="140" spans="3:4" x14ac:dyDescent="0.3">
      <c r="C140" s="21" t="s">
        <v>48</v>
      </c>
      <c r="D140">
        <v>2450000</v>
      </c>
    </row>
    <row r="141" spans="3:4" x14ac:dyDescent="0.3">
      <c r="C141" s="21" t="s">
        <v>563</v>
      </c>
      <c r="D141">
        <v>5690000</v>
      </c>
    </row>
    <row r="152" spans="3:6" x14ac:dyDescent="0.3">
      <c r="C152" s="20" t="s">
        <v>562</v>
      </c>
      <c r="D152" t="s">
        <v>575</v>
      </c>
      <c r="E152" t="s">
        <v>576</v>
      </c>
      <c r="F152" t="s">
        <v>577</v>
      </c>
    </row>
    <row r="153" spans="3:6" x14ac:dyDescent="0.3">
      <c r="C153" s="21" t="s">
        <v>27</v>
      </c>
      <c r="D153">
        <v>0</v>
      </c>
      <c r="E153">
        <v>0</v>
      </c>
      <c r="F153">
        <v>1012346</v>
      </c>
    </row>
    <row r="154" spans="3:6" x14ac:dyDescent="0.3">
      <c r="C154" s="21" t="s">
        <v>56</v>
      </c>
      <c r="D154">
        <v>0</v>
      </c>
      <c r="E154">
        <v>0</v>
      </c>
      <c r="F154">
        <v>443901</v>
      </c>
    </row>
    <row r="155" spans="3:6" x14ac:dyDescent="0.3">
      <c r="C155" s="21" t="s">
        <v>505</v>
      </c>
      <c r="D155">
        <v>1981422</v>
      </c>
      <c r="E155">
        <v>0</v>
      </c>
      <c r="F155">
        <v>0</v>
      </c>
    </row>
    <row r="156" spans="3:6" x14ac:dyDescent="0.3">
      <c r="C156" s="21" t="s">
        <v>503</v>
      </c>
      <c r="D156">
        <v>4351921</v>
      </c>
      <c r="E156">
        <v>0</v>
      </c>
      <c r="F156">
        <v>0</v>
      </c>
    </row>
    <row r="157" spans="3:6" x14ac:dyDescent="0.3">
      <c r="C157" s="21" t="s">
        <v>507</v>
      </c>
      <c r="D157">
        <v>305707</v>
      </c>
      <c r="E157">
        <v>0</v>
      </c>
      <c r="F157">
        <v>0</v>
      </c>
    </row>
    <row r="158" spans="3:6" x14ac:dyDescent="0.3">
      <c r="C158" s="21" t="s">
        <v>39</v>
      </c>
      <c r="D158">
        <v>0</v>
      </c>
      <c r="E158">
        <v>0</v>
      </c>
      <c r="F158">
        <v>90530</v>
      </c>
    </row>
    <row r="159" spans="3:6" x14ac:dyDescent="0.3">
      <c r="C159" s="21" t="s">
        <v>502</v>
      </c>
      <c r="D159">
        <v>0</v>
      </c>
      <c r="E159">
        <v>84746</v>
      </c>
      <c r="F159">
        <v>0</v>
      </c>
    </row>
    <row r="160" spans="3:6" x14ac:dyDescent="0.3">
      <c r="C160" s="21" t="s">
        <v>504</v>
      </c>
      <c r="D160">
        <v>56098</v>
      </c>
      <c r="E160">
        <v>224533</v>
      </c>
      <c r="F160">
        <v>0</v>
      </c>
    </row>
    <row r="161" spans="3:6" x14ac:dyDescent="0.3">
      <c r="C161" s="21" t="s">
        <v>508</v>
      </c>
      <c r="D161">
        <v>0</v>
      </c>
      <c r="E161">
        <v>260536</v>
      </c>
      <c r="F161">
        <v>0</v>
      </c>
    </row>
    <row r="162" spans="3:6" x14ac:dyDescent="0.3">
      <c r="C162" s="21" t="s">
        <v>500</v>
      </c>
      <c r="D162">
        <v>1549162</v>
      </c>
      <c r="E162">
        <v>0</v>
      </c>
      <c r="F162">
        <v>895232</v>
      </c>
    </row>
    <row r="163" spans="3:6" x14ac:dyDescent="0.3">
      <c r="C163" s="21" t="s">
        <v>21</v>
      </c>
      <c r="D163">
        <v>0</v>
      </c>
      <c r="E163">
        <v>0</v>
      </c>
      <c r="F163">
        <v>411833</v>
      </c>
    </row>
    <row r="164" spans="3:6" x14ac:dyDescent="0.3">
      <c r="C164" s="21" t="s">
        <v>563</v>
      </c>
      <c r="D164">
        <v>8244310</v>
      </c>
      <c r="E164">
        <v>569815</v>
      </c>
      <c r="F164">
        <v>2853842</v>
      </c>
    </row>
  </sheetData>
  <mergeCells count="1">
    <mergeCell ref="B23:C23"/>
  </mergeCells>
  <pageMargins left="0.7" right="0.7" top="0.75" bottom="0.75" header="0.3" footer="0.3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2DA1-3501-4392-9951-74173068DF73}">
  <dimension ref="A1:Y2"/>
  <sheetViews>
    <sheetView tabSelected="1" topLeftCell="A35" zoomScale="98" zoomScaleNormal="98" workbookViewId="0">
      <selection activeCell="V12" sqref="V12"/>
    </sheetView>
  </sheetViews>
  <sheetFormatPr defaultRowHeight="14.4" x14ac:dyDescent="0.3"/>
  <cols>
    <col min="1" max="25" width="8.88671875" style="25"/>
  </cols>
  <sheetData>
    <row r="1" spans="1:25" x14ac:dyDescent="0.3">
      <c r="A1" s="27" t="s">
        <v>689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</sheetData>
  <mergeCells count="1">
    <mergeCell ref="A1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Brokerage</vt:lpstr>
      <vt:lpstr>Fees</vt:lpstr>
      <vt:lpstr>Individual Budgets</vt:lpstr>
      <vt:lpstr>Invoice</vt:lpstr>
      <vt:lpstr>Meeting</vt:lpstr>
      <vt:lpstr>Opportunity</vt:lpstr>
      <vt:lpstr>KPI's &amp; Charts</vt:lpstr>
      <vt:lpstr>Dashboard</vt:lpstr>
      <vt:lpstr>Table_Brokerage</vt:lpstr>
      <vt:lpstr>Table_fees</vt:lpstr>
      <vt:lpstr>Table_IndividualBudget</vt:lpstr>
      <vt:lpstr>Table_Invoice</vt:lpstr>
      <vt:lpstr>Table_Meeting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G</dc:creator>
  <cp:lastModifiedBy>Abhishek G</cp:lastModifiedBy>
  <dcterms:created xsi:type="dcterms:W3CDTF">2015-06-05T18:17:20Z</dcterms:created>
  <dcterms:modified xsi:type="dcterms:W3CDTF">2024-08-07T15:00:07Z</dcterms:modified>
</cp:coreProperties>
</file>